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775" windowHeight="8955" activeTab="3"/>
  </bookViews>
  <sheets>
    <sheet name="CIS" sheetId="1" r:id="rId1"/>
    <sheet name="CFP" sheetId="2" r:id="rId2"/>
    <sheet name="SttEquityChange" sheetId="3" r:id="rId3"/>
    <sheet name="CFS" sheetId="4" r:id="rId4"/>
  </sheets>
  <definedNames>
    <definedName name="_xlnm.Print_Area" localSheetId="1">'CFP'!$A$1:$J$76</definedName>
    <definedName name="_xlnm.Print_Area" localSheetId="3">'CFS'!$A$1:$E$69</definedName>
    <definedName name="_xlnm.Print_Area" localSheetId="0">'CIS'!$A$1:$I$52</definedName>
    <definedName name="_xlnm.Print_Area" localSheetId="2">'SttEquityChange'!$A$1:$M$40</definedName>
  </definedNames>
  <calcPr fullCalcOnLoad="1"/>
</workbook>
</file>

<file path=xl/sharedStrings.xml><?xml version="1.0" encoding="utf-8"?>
<sst xmlns="http://schemas.openxmlformats.org/spreadsheetml/2006/main" count="192" uniqueCount="149">
  <si>
    <t>Revenue</t>
  </si>
  <si>
    <t>Operating Expenses</t>
  </si>
  <si>
    <t>Finance Cost</t>
  </si>
  <si>
    <t xml:space="preserve">Profit Before Taxation </t>
  </si>
  <si>
    <t>Profit for the period</t>
  </si>
  <si>
    <t>Quarter</t>
  </si>
  <si>
    <t xml:space="preserve">Current </t>
  </si>
  <si>
    <t>Year</t>
  </si>
  <si>
    <t>Individual Quarter</t>
  </si>
  <si>
    <t>Cummulative Quarter</t>
  </si>
  <si>
    <t>To Date</t>
  </si>
  <si>
    <t>Period</t>
  </si>
  <si>
    <t xml:space="preserve">Total </t>
  </si>
  <si>
    <t>Total</t>
  </si>
  <si>
    <t>Non-current Assets</t>
  </si>
  <si>
    <t>Current Assets</t>
  </si>
  <si>
    <t>TOTAL ASSETS</t>
  </si>
  <si>
    <t>EQUITY AND LIABILITIES</t>
  </si>
  <si>
    <t>Deferred tax liabilities</t>
  </si>
  <si>
    <t>Current Liabilities</t>
  </si>
  <si>
    <t>Trade payables</t>
  </si>
  <si>
    <t>Other payables and accrued expenses</t>
  </si>
  <si>
    <t>Tax liabilities</t>
  </si>
  <si>
    <t>TOTAL EQUITY AND LIABILITIES</t>
  </si>
  <si>
    <t>(Incorporated In Malaysia)</t>
  </si>
  <si>
    <t>As at end of</t>
  </si>
  <si>
    <t xml:space="preserve">Year Ended </t>
  </si>
  <si>
    <t>Share</t>
  </si>
  <si>
    <t>Capital</t>
  </si>
  <si>
    <t>Premium</t>
  </si>
  <si>
    <t>Revaluation</t>
  </si>
  <si>
    <t>Reserve</t>
  </si>
  <si>
    <t>Retained</t>
  </si>
  <si>
    <t>Earnings</t>
  </si>
  <si>
    <t>Interest</t>
  </si>
  <si>
    <t>Equity</t>
  </si>
  <si>
    <t>Preceding Year</t>
  </si>
  <si>
    <t xml:space="preserve">   Inventories</t>
  </si>
  <si>
    <t>Corresponding</t>
  </si>
  <si>
    <t>RM'000</t>
  </si>
  <si>
    <t xml:space="preserve">   Property, plant &amp; equipment</t>
  </si>
  <si>
    <t xml:space="preserve">   Trade receivables</t>
  </si>
  <si>
    <t xml:space="preserve">   Other receivabless and prepaid expenses</t>
  </si>
  <si>
    <t xml:space="preserve">   Cash and bank balances</t>
  </si>
  <si>
    <t>TOTAL EQUITY</t>
  </si>
  <si>
    <t xml:space="preserve">Term loan  </t>
  </si>
  <si>
    <t>Hire purchase</t>
  </si>
  <si>
    <t>Share Capital</t>
  </si>
  <si>
    <t xml:space="preserve">Share </t>
  </si>
  <si>
    <t>RM '000</t>
  </si>
  <si>
    <t>Net Profit Before Taxation</t>
  </si>
  <si>
    <t>Adjustment for Non Cash Flow:</t>
  </si>
  <si>
    <t xml:space="preserve">   Non-cash items</t>
  </si>
  <si>
    <t xml:space="preserve">   Non-operating items</t>
  </si>
  <si>
    <t>Operating Profit Before Changes in Working Capital</t>
  </si>
  <si>
    <t>Changes in Working Capital</t>
  </si>
  <si>
    <t xml:space="preserve">   Net Changes in Current Liabilities</t>
  </si>
  <si>
    <t xml:space="preserve">   Finance cost paid</t>
  </si>
  <si>
    <t xml:space="preserve">   Income tax paid</t>
  </si>
  <si>
    <t>Net Cash Flows from Operating Activities</t>
  </si>
  <si>
    <t>Investing Activities</t>
  </si>
  <si>
    <t xml:space="preserve">   Dividend Income Received</t>
  </si>
  <si>
    <t xml:space="preserve">   Interest Income Received</t>
  </si>
  <si>
    <t xml:space="preserve">   Equity Investments</t>
  </si>
  <si>
    <t xml:space="preserve">   Other Income</t>
  </si>
  <si>
    <t>Financing Activities</t>
  </si>
  <si>
    <t xml:space="preserve">   Bank Borrowings</t>
  </si>
  <si>
    <t xml:space="preserve">   Dividend Paid</t>
  </si>
  <si>
    <t>Net Changes in Cash &amp; Cash Equivalents</t>
  </si>
  <si>
    <t>Cash &amp; Cash Equivalents at the beginning of Year</t>
  </si>
  <si>
    <t>Cash &amp; Cash Equivalents at end of Period</t>
  </si>
  <si>
    <t>Cash &amp; Cash Equivalents comprise:</t>
  </si>
  <si>
    <t xml:space="preserve">   Cash and Bank Balances</t>
  </si>
  <si>
    <t xml:space="preserve">   Bank Overdraft</t>
  </si>
  <si>
    <t>Current</t>
  </si>
  <si>
    <t>As at</t>
  </si>
  <si>
    <t>Preceding</t>
  </si>
  <si>
    <t>Financial</t>
  </si>
  <si>
    <t>UNAUDITED CONDENSED CONSOLIDATED STATEMENTS OF CHANGES IN EQUITY</t>
  </si>
  <si>
    <t>TOTAL LIABILITIES</t>
  </si>
  <si>
    <t xml:space="preserve">   Net Changes in Current Assets</t>
  </si>
  <si>
    <t>Cash from Operations</t>
  </si>
  <si>
    <t xml:space="preserve">   Fixed Deposits</t>
  </si>
  <si>
    <t xml:space="preserve">   Less: Fixed Deposits Pledged</t>
  </si>
  <si>
    <t xml:space="preserve">Other Operating Income </t>
  </si>
  <si>
    <t>Non-current Liabilites</t>
  </si>
  <si>
    <t xml:space="preserve">   Prepaid lease payment</t>
  </si>
  <si>
    <r>
      <t>LEONG HUP HOLDINGS BERHAD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(51316-D)</t>
    </r>
  </si>
  <si>
    <t>Share of Profit of Associates</t>
  </si>
  <si>
    <t>Taxation</t>
  </si>
  <si>
    <t xml:space="preserve">   Land held for development</t>
  </si>
  <si>
    <t xml:space="preserve">   Investment properties</t>
  </si>
  <si>
    <t xml:space="preserve">   Investment in associated companies</t>
  </si>
  <si>
    <t xml:space="preserve">   Deferred tax assets</t>
  </si>
  <si>
    <t xml:space="preserve">   Intangible assets</t>
  </si>
  <si>
    <t>Reserves</t>
  </si>
  <si>
    <t>Overdraft &amp; Short term borrowings</t>
  </si>
  <si>
    <t xml:space="preserve">   Fixed deposits</t>
  </si>
  <si>
    <t>Translation</t>
  </si>
  <si>
    <t>Movement during the period</t>
  </si>
  <si>
    <t xml:space="preserve">   Proceeds from Disposal of Fixed Assets / Investment Properties</t>
  </si>
  <si>
    <t xml:space="preserve">   Purchase of Fixed Assets / Investment Properties</t>
  </si>
  <si>
    <t>Currency Translation Differences</t>
  </si>
  <si>
    <t>Non-Controlling Interest</t>
  </si>
  <si>
    <t>Owners of the Parent</t>
  </si>
  <si>
    <t>Total Comprehensive Income for the period</t>
  </si>
  <si>
    <t>Profit for the period attributable to:</t>
  </si>
  <si>
    <t>Total Comprehensive Income for the period attributable to:</t>
  </si>
  <si>
    <t xml:space="preserve">Owners of the parent - Basic (sen) </t>
  </si>
  <si>
    <t>Treasury</t>
  </si>
  <si>
    <t>Shares</t>
  </si>
  <si>
    <t>Total comprehensive Income for the period</t>
  </si>
  <si>
    <t>Derivative Liabilities</t>
  </si>
  <si>
    <t>Transaction with Non-Controlling Interest</t>
  </si>
  <si>
    <t>Treasury Shares</t>
  </si>
  <si>
    <t>Share Premium</t>
  </si>
  <si>
    <t>Retained Earnings</t>
  </si>
  <si>
    <t>Equity attributable to Owners of the Parent</t>
  </si>
  <si>
    <t>Net Assets per share attributable to Owners of the Parent (RM)</t>
  </si>
  <si>
    <t xml:space="preserve">   Available For Sale Assets</t>
  </si>
  <si>
    <t>UNAUDITED CONDENSED CONSOLIDATED STATEMENTS OF COMPREHENSIVE INCOME</t>
  </si>
  <si>
    <t>Fair Value adjustment for Available For Sale Financial Assets</t>
  </si>
  <si>
    <t>UNAUDITED CONDENSED CONSOLIDATED STATEMENTS OF FINANCIAL POSITION</t>
  </si>
  <si>
    <t>UNAUDITED CONDENSED CONSOLIDATED STATEMENTS OF CASH FLOWS</t>
  </si>
  <si>
    <t xml:space="preserve">   Dividend paid to Non-Controlling Interest</t>
  </si>
  <si>
    <t>Available</t>
  </si>
  <si>
    <t>For Sale</t>
  </si>
  <si>
    <t>Effects of adopting FRS 139:</t>
  </si>
  <si>
    <t>Balance as at April 1, 2010 - as previously reported</t>
  </si>
  <si>
    <t>Balance as at April 1, 2010 - as restated</t>
  </si>
  <si>
    <t>Balance as at April 1, 2009</t>
  </si>
  <si>
    <t>Non-</t>
  </si>
  <si>
    <t>Controlling</t>
  </si>
  <si>
    <t>Other Comprehensive Income:</t>
  </si>
  <si>
    <t>FOR THE QUARTER ENDED 30 SEPTEMBER 2010</t>
  </si>
  <si>
    <t>6 Months Period Ended September 30, 2010</t>
  </si>
  <si>
    <t>6 Months Period Ended September 30, 2009</t>
  </si>
  <si>
    <t>Balance as at September 30, 2010</t>
  </si>
  <si>
    <t>Balance as at September 30, 2009</t>
  </si>
  <si>
    <t xml:space="preserve">    Redemption of Preference Shares</t>
  </si>
  <si>
    <t>Cash</t>
  </si>
  <si>
    <t>Dividend payable</t>
  </si>
  <si>
    <t xml:space="preserve">    Issuance of Share</t>
  </si>
  <si>
    <t>Net Gain/(Loss) on Cash Flow Hedges</t>
  </si>
  <si>
    <t>Dividend Payable</t>
  </si>
  <si>
    <t>Flow Hedge</t>
  </si>
  <si>
    <t>Derivative financial instrument</t>
  </si>
  <si>
    <t xml:space="preserve">    Derivative financial instrument</t>
  </si>
  <si>
    <t>Basic/Diluted Earnings per share attributable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</si>
</sst>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d\-mmm\-yy;@"/>
    <numFmt numFmtId="168" formatCode="_(* #,##0.000_);_(* \(#,##0.000\);_(* &quot;-&quot;???_);_(@_)"/>
    <numFmt numFmtId="169" formatCode="_(* #,##0.0000000_);_(* \(#,##0.0000000\);_(* &quot;-&quot;???????_);_(@_)"/>
    <numFmt numFmtId="170" formatCode="_(* #,##0.00_);_(* \(#,##0.00\);_(* &quot;-&quot;???_);_(@_)"/>
    <numFmt numFmtId="171" formatCode="_(* #,##0.0_);_(* \(#,##0.0\);_(* &quot;-&quot;?_);_(@_)"/>
    <numFmt numFmtId="172" formatCode="_(* #,##0.000_);_(* \(#,##0.000\);_(* &quot;-&quot;??_);_(@_)"/>
    <numFmt numFmtId="173" formatCode="_(* #,##0.0000_);_(* \(#,##0.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5" fontId="7" fillId="33" borderId="0" xfId="42" applyNumberFormat="1" applyFont="1" applyFill="1" applyBorder="1" applyAlignment="1">
      <alignment/>
    </xf>
    <xf numFmtId="165" fontId="7" fillId="33" borderId="0" xfId="42" applyNumberFormat="1" applyFont="1" applyFill="1" applyBorder="1" applyAlignment="1">
      <alignment horizontal="center"/>
    </xf>
    <xf numFmtId="165" fontId="7" fillId="33" borderId="10" xfId="42" applyNumberFormat="1" applyFont="1" applyFill="1" applyBorder="1" applyAlignment="1">
      <alignment/>
    </xf>
    <xf numFmtId="165" fontId="7" fillId="33" borderId="11" xfId="42" applyNumberFormat="1" applyFont="1" applyFill="1" applyBorder="1" applyAlignment="1">
      <alignment/>
    </xf>
    <xf numFmtId="165" fontId="6" fillId="34" borderId="0" xfId="42" applyNumberFormat="1" applyFont="1" applyFill="1" applyAlignment="1">
      <alignment/>
    </xf>
    <xf numFmtId="165" fontId="7" fillId="34" borderId="0" xfId="42" applyNumberFormat="1" applyFont="1" applyFill="1" applyAlignment="1">
      <alignment/>
    </xf>
    <xf numFmtId="165" fontId="6" fillId="34" borderId="0" xfId="42" applyNumberFormat="1" applyFont="1" applyFill="1" applyAlignment="1">
      <alignment horizontal="center"/>
    </xf>
    <xf numFmtId="165" fontId="7" fillId="34" borderId="0" xfId="42" applyNumberFormat="1" applyFont="1" applyFill="1" applyBorder="1" applyAlignment="1">
      <alignment/>
    </xf>
    <xf numFmtId="165" fontId="6" fillId="34" borderId="0" xfId="42" applyNumberFormat="1" applyFont="1" applyFill="1" applyBorder="1" applyAlignment="1">
      <alignment horizontal="center"/>
    </xf>
    <xf numFmtId="165" fontId="6" fillId="34" borderId="0" xfId="42" applyNumberFormat="1" applyFont="1" applyFill="1" applyBorder="1" applyAlignment="1">
      <alignment/>
    </xf>
    <xf numFmtId="167" fontId="6" fillId="34" borderId="0" xfId="42" applyNumberFormat="1" applyFont="1" applyFill="1" applyBorder="1" applyAlignment="1">
      <alignment horizontal="center"/>
    </xf>
    <xf numFmtId="165" fontId="7" fillId="34" borderId="0" xfId="42" applyNumberFormat="1" applyFont="1" applyFill="1" applyBorder="1" applyAlignment="1">
      <alignment horizontal="center"/>
    </xf>
    <xf numFmtId="165" fontId="7" fillId="34" borderId="0" xfId="42" applyNumberFormat="1" applyFont="1" applyFill="1" applyAlignment="1">
      <alignment horizontal="center"/>
    </xf>
    <xf numFmtId="165" fontId="7" fillId="34" borderId="10" xfId="42" applyNumberFormat="1" applyFont="1" applyFill="1" applyBorder="1" applyAlignment="1">
      <alignment/>
    </xf>
    <xf numFmtId="165" fontId="7" fillId="34" borderId="0" xfId="42" applyNumberFormat="1" applyFont="1" applyFill="1" applyAlignment="1">
      <alignment wrapText="1"/>
    </xf>
    <xf numFmtId="43" fontId="2" fillId="34" borderId="0" xfId="42" applyFont="1" applyFill="1" applyAlignment="1">
      <alignment/>
    </xf>
    <xf numFmtId="165" fontId="9" fillId="33" borderId="0" xfId="42" applyNumberFormat="1" applyFont="1" applyFill="1" applyAlignment="1">
      <alignment/>
    </xf>
    <xf numFmtId="43" fontId="6" fillId="33" borderId="0" xfId="42" applyFont="1" applyFill="1" applyAlignment="1">
      <alignment horizontal="center"/>
    </xf>
    <xf numFmtId="43" fontId="7" fillId="33" borderId="0" xfId="42" applyFont="1" applyFill="1" applyAlignment="1">
      <alignment/>
    </xf>
    <xf numFmtId="43" fontId="8" fillId="33" borderId="0" xfId="42" applyFont="1" applyFill="1" applyAlignment="1">
      <alignment/>
    </xf>
    <xf numFmtId="165" fontId="10" fillId="33" borderId="0" xfId="42" applyNumberFormat="1" applyFont="1" applyFill="1" applyAlignment="1">
      <alignment/>
    </xf>
    <xf numFmtId="43" fontId="9" fillId="33" borderId="0" xfId="42" applyFont="1" applyFill="1" applyAlignment="1">
      <alignment/>
    </xf>
    <xf numFmtId="43" fontId="6" fillId="33" borderId="0" xfId="42" applyFont="1" applyFill="1" applyAlignment="1">
      <alignment/>
    </xf>
    <xf numFmtId="165" fontId="9" fillId="33" borderId="0" xfId="42" applyNumberFormat="1" applyFont="1" applyFill="1" applyAlignment="1">
      <alignment/>
    </xf>
    <xf numFmtId="167" fontId="6" fillId="33" borderId="0" xfId="42" applyNumberFormat="1" applyFont="1" applyFill="1" applyAlignment="1">
      <alignment horizontal="center"/>
    </xf>
    <xf numFmtId="167" fontId="9" fillId="33" borderId="0" xfId="42" applyNumberFormat="1" applyFont="1" applyFill="1" applyAlignment="1">
      <alignment horizontal="center"/>
    </xf>
    <xf numFmtId="43" fontId="9" fillId="33" borderId="0" xfId="42" applyFont="1" applyFill="1" applyAlignment="1">
      <alignment/>
    </xf>
    <xf numFmtId="43" fontId="6" fillId="33" borderId="0" xfId="42" applyFont="1" applyFill="1" applyAlignment="1">
      <alignment/>
    </xf>
    <xf numFmtId="165" fontId="6" fillId="33" borderId="0" xfId="42" applyNumberFormat="1" applyFont="1" applyFill="1" applyAlignment="1">
      <alignment/>
    </xf>
    <xf numFmtId="165" fontId="7" fillId="33" borderId="0" xfId="42" applyNumberFormat="1" applyFont="1" applyFill="1" applyAlignment="1">
      <alignment/>
    </xf>
    <xf numFmtId="165" fontId="8" fillId="33" borderId="0" xfId="42" applyNumberFormat="1" applyFont="1" applyFill="1" applyAlignment="1">
      <alignment/>
    </xf>
    <xf numFmtId="165" fontId="8" fillId="33" borderId="12" xfId="42" applyNumberFormat="1" applyFont="1" applyFill="1" applyBorder="1" applyAlignment="1">
      <alignment/>
    </xf>
    <xf numFmtId="165" fontId="7" fillId="33" borderId="13" xfId="42" applyNumberFormat="1" applyFont="1" applyFill="1" applyBorder="1" applyAlignment="1">
      <alignment/>
    </xf>
    <xf numFmtId="165" fontId="7" fillId="33" borderId="14" xfId="42" applyNumberFormat="1" applyFont="1" applyFill="1" applyBorder="1" applyAlignment="1">
      <alignment/>
    </xf>
    <xf numFmtId="165" fontId="7" fillId="33" borderId="12" xfId="42" applyNumberFormat="1" applyFont="1" applyFill="1" applyBorder="1" applyAlignment="1">
      <alignment/>
    </xf>
    <xf numFmtId="165" fontId="7" fillId="33" borderId="13" xfId="42" applyNumberFormat="1" applyFont="1" applyFill="1" applyBorder="1" applyAlignment="1">
      <alignment horizontal="center"/>
    </xf>
    <xf numFmtId="165" fontId="8" fillId="33" borderId="15" xfId="42" applyNumberFormat="1" applyFont="1" applyFill="1" applyBorder="1" applyAlignment="1">
      <alignment/>
    </xf>
    <xf numFmtId="165" fontId="7" fillId="33" borderId="16" xfId="42" applyNumberFormat="1" applyFont="1" applyFill="1" applyBorder="1" applyAlignment="1">
      <alignment/>
    </xf>
    <xf numFmtId="165" fontId="7" fillId="33" borderId="15" xfId="42" applyNumberFormat="1" applyFont="1" applyFill="1" applyBorder="1" applyAlignment="1">
      <alignment/>
    </xf>
    <xf numFmtId="165" fontId="7" fillId="33" borderId="17" xfId="42" applyNumberFormat="1" applyFont="1" applyFill="1" applyBorder="1" applyAlignment="1">
      <alignment/>
    </xf>
    <xf numFmtId="165" fontId="7" fillId="33" borderId="10" xfId="42" applyNumberFormat="1" applyFont="1" applyFill="1" applyBorder="1" applyAlignment="1">
      <alignment horizontal="center"/>
    </xf>
    <xf numFmtId="165" fontId="7" fillId="33" borderId="18" xfId="42" applyNumberFormat="1" applyFont="1" applyFill="1" applyBorder="1" applyAlignment="1">
      <alignment/>
    </xf>
    <xf numFmtId="165" fontId="6" fillId="33" borderId="0" xfId="42" applyNumberFormat="1" applyFont="1" applyFill="1" applyAlignment="1">
      <alignment horizontal="right"/>
    </xf>
    <xf numFmtId="165" fontId="9" fillId="33" borderId="19" xfId="42" applyNumberFormat="1" applyFont="1" applyFill="1" applyBorder="1" applyAlignment="1">
      <alignment horizontal="right"/>
    </xf>
    <xf numFmtId="165" fontId="7" fillId="33" borderId="20" xfId="42" applyNumberFormat="1" applyFont="1" applyFill="1" applyBorder="1" applyAlignment="1">
      <alignment/>
    </xf>
    <xf numFmtId="165" fontId="6" fillId="33" borderId="21" xfId="42" applyNumberFormat="1" applyFont="1" applyFill="1" applyBorder="1" applyAlignment="1">
      <alignment/>
    </xf>
    <xf numFmtId="165" fontId="6" fillId="33" borderId="19" xfId="42" applyNumberFormat="1" applyFont="1" applyFill="1" applyBorder="1" applyAlignment="1">
      <alignment horizontal="right"/>
    </xf>
    <xf numFmtId="165" fontId="6" fillId="33" borderId="19" xfId="42" applyNumberFormat="1" applyFont="1" applyFill="1" applyBorder="1" applyAlignment="1">
      <alignment/>
    </xf>
    <xf numFmtId="165" fontId="6" fillId="33" borderId="0" xfId="42" applyNumberFormat="1" applyFont="1" applyFill="1" applyAlignment="1">
      <alignment/>
    </xf>
    <xf numFmtId="165" fontId="9" fillId="33" borderId="0" xfId="42" applyNumberFormat="1" applyFont="1" applyFill="1" applyAlignment="1">
      <alignment horizontal="right"/>
    </xf>
    <xf numFmtId="165" fontId="6" fillId="33" borderId="22" xfId="42" applyNumberFormat="1" applyFont="1" applyFill="1" applyBorder="1" applyAlignment="1">
      <alignment/>
    </xf>
    <xf numFmtId="165" fontId="7" fillId="33" borderId="21" xfId="42" applyNumberFormat="1" applyFont="1" applyFill="1" applyBorder="1" applyAlignment="1">
      <alignment/>
    </xf>
    <xf numFmtId="165" fontId="7" fillId="33" borderId="19" xfId="42" applyNumberFormat="1" applyFont="1" applyFill="1" applyBorder="1" applyAlignment="1">
      <alignment/>
    </xf>
    <xf numFmtId="43" fontId="12" fillId="34" borderId="0" xfId="42" applyFont="1" applyFill="1" applyAlignment="1">
      <alignment/>
    </xf>
    <xf numFmtId="43" fontId="12" fillId="33" borderId="0" xfId="42" applyFont="1" applyFill="1" applyAlignment="1">
      <alignment/>
    </xf>
    <xf numFmtId="165" fontId="11" fillId="33" borderId="0" xfId="42" applyNumberFormat="1" applyFont="1" applyFill="1" applyAlignment="1">
      <alignment/>
    </xf>
    <xf numFmtId="165" fontId="6" fillId="33" borderId="0" xfId="42" applyNumberFormat="1" applyFont="1" applyFill="1" applyAlignment="1">
      <alignment horizontal="center"/>
    </xf>
    <xf numFmtId="165" fontId="6" fillId="33" borderId="0" xfId="42" applyNumberFormat="1" applyFont="1" applyFill="1" applyAlignment="1">
      <alignment horizontal="center" vertical="center"/>
    </xf>
    <xf numFmtId="165" fontId="3" fillId="33" borderId="0" xfId="42" applyNumberFormat="1" applyFont="1" applyFill="1" applyAlignment="1">
      <alignment/>
    </xf>
    <xf numFmtId="165" fontId="12" fillId="33" borderId="0" xfId="42" applyNumberFormat="1" applyFont="1" applyFill="1" applyAlignment="1">
      <alignment/>
    </xf>
    <xf numFmtId="165" fontId="2" fillId="33" borderId="0" xfId="42" applyNumberFormat="1" applyFont="1" applyFill="1" applyAlignment="1">
      <alignment/>
    </xf>
    <xf numFmtId="165" fontId="2" fillId="33" borderId="0" xfId="42" applyNumberFormat="1" applyFont="1" applyFill="1" applyAlignment="1">
      <alignment horizontal="center"/>
    </xf>
    <xf numFmtId="167" fontId="2" fillId="33" borderId="0" xfId="42" applyNumberFormat="1" applyFont="1" applyFill="1" applyAlignment="1">
      <alignment horizontal="center"/>
    </xf>
    <xf numFmtId="165" fontId="3" fillId="33" borderId="0" xfId="42" applyNumberFormat="1" applyFont="1" applyFill="1" applyAlignment="1">
      <alignment horizontal="center"/>
    </xf>
    <xf numFmtId="165" fontId="3" fillId="33" borderId="10" xfId="42" applyNumberFormat="1" applyFont="1" applyFill="1" applyBorder="1" applyAlignment="1">
      <alignment/>
    </xf>
    <xf numFmtId="165" fontId="3" fillId="33" borderId="0" xfId="42" applyNumberFormat="1" applyFont="1" applyFill="1" applyBorder="1" applyAlignment="1">
      <alignment/>
    </xf>
    <xf numFmtId="165" fontId="3" fillId="33" borderId="20" xfId="42" applyNumberFormat="1" applyFont="1" applyFill="1" applyBorder="1" applyAlignment="1">
      <alignment/>
    </xf>
    <xf numFmtId="165" fontId="3" fillId="33" borderId="23" xfId="42" applyNumberFormat="1" applyFont="1" applyFill="1" applyBorder="1" applyAlignment="1">
      <alignment/>
    </xf>
    <xf numFmtId="165" fontId="3" fillId="33" borderId="11" xfId="42" applyNumberFormat="1" applyFont="1" applyFill="1" applyBorder="1" applyAlignment="1">
      <alignment/>
    </xf>
    <xf numFmtId="165" fontId="13" fillId="34" borderId="0" xfId="42" applyNumberFormat="1" applyFont="1" applyFill="1" applyAlignment="1">
      <alignment horizontal="right"/>
    </xf>
    <xf numFmtId="165" fontId="13" fillId="33" borderId="0" xfId="42" applyNumberFormat="1" applyFont="1" applyFill="1" applyAlignment="1">
      <alignment/>
    </xf>
    <xf numFmtId="170" fontId="7" fillId="34" borderId="24" xfId="42" applyNumberFormat="1" applyFont="1" applyFill="1" applyBorder="1" applyAlignment="1">
      <alignment/>
    </xf>
    <xf numFmtId="173" fontId="7" fillId="33" borderId="0" xfId="42" applyNumberFormat="1" applyFont="1" applyFill="1" applyAlignment="1">
      <alignment/>
    </xf>
    <xf numFmtId="165" fontId="9" fillId="33" borderId="17" xfId="42" applyNumberFormat="1" applyFont="1" applyFill="1" applyBorder="1" applyAlignment="1">
      <alignment horizontal="right"/>
    </xf>
    <xf numFmtId="165" fontId="7" fillId="0" borderId="0" xfId="42" applyNumberFormat="1" applyFont="1" applyFill="1" applyBorder="1" applyAlignment="1">
      <alignment horizontal="center"/>
    </xf>
    <xf numFmtId="165" fontId="3" fillId="0" borderId="0" xfId="42" applyNumberFormat="1" applyFont="1" applyFill="1" applyAlignment="1">
      <alignment/>
    </xf>
    <xf numFmtId="165" fontId="7" fillId="34" borderId="13" xfId="42" applyNumberFormat="1" applyFont="1" applyFill="1" applyBorder="1" applyAlignment="1">
      <alignment horizontal="center"/>
    </xf>
    <xf numFmtId="165" fontId="7" fillId="34" borderId="20" xfId="42" applyNumberFormat="1" applyFont="1" applyFill="1" applyBorder="1" applyAlignment="1">
      <alignment/>
    </xf>
    <xf numFmtId="165" fontId="7" fillId="34" borderId="25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8" fillId="0" borderId="15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7" fillId="0" borderId="16" xfId="42" applyNumberFormat="1" applyFont="1" applyFill="1" applyBorder="1" applyAlignment="1">
      <alignment/>
    </xf>
    <xf numFmtId="165" fontId="7" fillId="0" borderId="15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 horizontal="center"/>
    </xf>
    <xf numFmtId="165" fontId="6" fillId="0" borderId="0" xfId="42" applyNumberFormat="1" applyFont="1" applyFill="1" applyAlignment="1">
      <alignment horizontal="center"/>
    </xf>
    <xf numFmtId="165" fontId="7" fillId="0" borderId="13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3" fillId="0" borderId="0" xfId="42" applyNumberFormat="1" applyFont="1" applyFill="1" applyAlignment="1">
      <alignment horizontal="center"/>
    </xf>
    <xf numFmtId="0" fontId="6" fillId="34" borderId="0" xfId="42" applyNumberFormat="1" applyFont="1" applyFill="1" applyAlignment="1">
      <alignment horizontal="center"/>
    </xf>
    <xf numFmtId="165" fontId="6" fillId="34" borderId="0" xfId="42" applyNumberFormat="1" applyFont="1" applyFill="1" applyBorder="1" applyAlignment="1">
      <alignment horizontal="center"/>
    </xf>
    <xf numFmtId="165" fontId="6" fillId="34" borderId="0" xfId="42" applyNumberFormat="1" applyFont="1" applyFill="1" applyAlignment="1">
      <alignment horizontal="center"/>
    </xf>
    <xf numFmtId="165" fontId="6" fillId="33" borderId="0" xfId="42" applyNumberFormat="1" applyFont="1" applyFill="1" applyAlignment="1">
      <alignment horizontal="center" vertical="center"/>
    </xf>
    <xf numFmtId="170" fontId="7" fillId="0" borderId="24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38100</xdr:rowOff>
    </xdr:from>
    <xdr:to>
      <xdr:col>8</xdr:col>
      <xdr:colOff>409575</xdr:colOff>
      <xdr:row>51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9220200"/>
          <a:ext cx="8410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of Comprehensive Income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should be read in conjunction with the Audited Financial Statements for the year ended March 31, 2010.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72</xdr:row>
      <xdr:rowOff>180975</xdr:rowOff>
    </xdr:from>
    <xdr:to>
      <xdr:col>10</xdr:col>
      <xdr:colOff>152400</xdr:colOff>
      <xdr:row>76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3592175"/>
          <a:ext cx="76009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Financial Position should be read in conjunction with the Audited ConsolidatedFinancial Statements for the year ended March 31, 2010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47625</xdr:rowOff>
    </xdr:from>
    <xdr:to>
      <xdr:col>12</xdr:col>
      <xdr:colOff>400050</xdr:colOff>
      <xdr:row>39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7029450"/>
          <a:ext cx="127730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The Condensed Consolidated Statements of Changes in Equity should be read in conjunction with the Audited Financial Statements for the year ended March 31, 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65</xdr:row>
      <xdr:rowOff>47625</xdr:rowOff>
    </xdr:from>
    <xdr:to>
      <xdr:col>5</xdr:col>
      <xdr:colOff>381000</xdr:colOff>
      <xdr:row>69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2258675"/>
          <a:ext cx="7172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Consolidated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Statements of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Cash Flows should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 read in conjunction with the Audited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FinancialStatements for the year ended March 31, 2010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GridLines="0" zoomScalePageLayoutView="0" workbookViewId="0" topLeftCell="A7">
      <selection activeCell="A10" sqref="A10"/>
    </sheetView>
  </sheetViews>
  <sheetFormatPr defaultColWidth="9.140625" defaultRowHeight="12.75"/>
  <cols>
    <col min="1" max="1" width="53.140625" style="6" customWidth="1"/>
    <col min="2" max="2" width="12.7109375" style="5" customWidth="1"/>
    <col min="3" max="3" width="3.7109375" style="5" customWidth="1"/>
    <col min="4" max="4" width="12.7109375" style="5" customWidth="1"/>
    <col min="5" max="5" width="9.140625" style="5" customWidth="1"/>
    <col min="6" max="6" width="12.7109375" style="5" customWidth="1"/>
    <col min="7" max="7" width="3.7109375" style="5" customWidth="1"/>
    <col min="8" max="8" width="13.7109375" style="5" customWidth="1"/>
    <col min="9" max="25" width="9.140625" style="5" customWidth="1"/>
    <col min="26" max="16384" width="9.140625" style="6" customWidth="1"/>
  </cols>
  <sheetData>
    <row r="1" spans="1:8" ht="15.75">
      <c r="A1" s="16" t="s">
        <v>87</v>
      </c>
      <c r="H1" s="70"/>
    </row>
    <row r="2" ht="15">
      <c r="A2" s="54" t="s">
        <v>24</v>
      </c>
    </row>
    <row r="3" ht="15">
      <c r="A3" s="5"/>
    </row>
    <row r="4" ht="15">
      <c r="A4" s="5" t="s">
        <v>120</v>
      </c>
    </row>
    <row r="5" spans="1:8" ht="15">
      <c r="A5" s="5" t="s">
        <v>134</v>
      </c>
      <c r="B5" s="91"/>
      <c r="C5" s="91"/>
      <c r="D5" s="91"/>
      <c r="F5" s="93"/>
      <c r="G5" s="93"/>
      <c r="H5" s="93"/>
    </row>
    <row r="6" spans="1:8" ht="15">
      <c r="A6" s="8"/>
      <c r="B6" s="92" t="s">
        <v>8</v>
      </c>
      <c r="C6" s="92"/>
      <c r="D6" s="92"/>
      <c r="E6" s="10"/>
      <c r="F6" s="92" t="s">
        <v>9</v>
      </c>
      <c r="G6" s="92"/>
      <c r="H6" s="92"/>
    </row>
    <row r="7" spans="1:8" ht="15">
      <c r="A7" s="8"/>
      <c r="B7" s="9" t="s">
        <v>6</v>
      </c>
      <c r="C7" s="10"/>
      <c r="D7" s="9" t="s">
        <v>36</v>
      </c>
      <c r="E7" s="10"/>
      <c r="F7" s="9" t="s">
        <v>6</v>
      </c>
      <c r="G7" s="10"/>
      <c r="H7" s="9" t="s">
        <v>36</v>
      </c>
    </row>
    <row r="8" spans="1:8" ht="15">
      <c r="A8" s="8"/>
      <c r="B8" s="9" t="s">
        <v>7</v>
      </c>
      <c r="C8" s="10"/>
      <c r="D8" s="9" t="s">
        <v>38</v>
      </c>
      <c r="E8" s="10"/>
      <c r="F8" s="9" t="s">
        <v>7</v>
      </c>
      <c r="G8" s="10"/>
      <c r="H8" s="9" t="s">
        <v>38</v>
      </c>
    </row>
    <row r="9" spans="1:8" ht="15">
      <c r="A9" s="8"/>
      <c r="B9" s="11" t="s">
        <v>5</v>
      </c>
      <c r="C9" s="10"/>
      <c r="D9" s="11" t="s">
        <v>5</v>
      </c>
      <c r="E9" s="10"/>
      <c r="F9" s="11" t="s">
        <v>10</v>
      </c>
      <c r="G9" s="10"/>
      <c r="H9" s="11" t="s">
        <v>11</v>
      </c>
    </row>
    <row r="10" spans="1:8" ht="15">
      <c r="A10" s="8"/>
      <c r="B10" s="11">
        <v>40451</v>
      </c>
      <c r="C10" s="10"/>
      <c r="D10" s="11">
        <v>40086</v>
      </c>
      <c r="E10" s="10"/>
      <c r="F10" s="11">
        <f>B10</f>
        <v>40451</v>
      </c>
      <c r="G10" s="10"/>
      <c r="H10" s="11">
        <f>D10</f>
        <v>40086</v>
      </c>
    </row>
    <row r="11" spans="1:25" s="13" customFormat="1" ht="15">
      <c r="A11" s="12"/>
      <c r="B11" s="9" t="s">
        <v>39</v>
      </c>
      <c r="C11" s="9"/>
      <c r="D11" s="9" t="s">
        <v>39</v>
      </c>
      <c r="E11" s="9"/>
      <c r="F11" s="9" t="s">
        <v>39</v>
      </c>
      <c r="G11" s="9"/>
      <c r="H11" s="9" t="s">
        <v>39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8" ht="15">
      <c r="A12" s="8"/>
      <c r="B12" s="10"/>
      <c r="C12" s="10"/>
      <c r="D12" s="10"/>
      <c r="E12" s="10"/>
      <c r="F12" s="10"/>
      <c r="G12" s="10"/>
      <c r="H12" s="10"/>
    </row>
    <row r="13" spans="1:8" ht="15">
      <c r="A13" s="8" t="s">
        <v>0</v>
      </c>
      <c r="B13" s="12">
        <v>334510</v>
      </c>
      <c r="C13" s="8"/>
      <c r="D13" s="12">
        <v>302821</v>
      </c>
      <c r="E13" s="8"/>
      <c r="F13" s="12">
        <v>629308</v>
      </c>
      <c r="G13" s="8"/>
      <c r="H13" s="12">
        <v>583428</v>
      </c>
    </row>
    <row r="14" spans="1:8" ht="15">
      <c r="A14" s="8"/>
      <c r="B14" s="12"/>
      <c r="C14" s="8"/>
      <c r="D14" s="12"/>
      <c r="E14" s="8"/>
      <c r="F14" s="12"/>
      <c r="G14" s="8"/>
      <c r="H14" s="12"/>
    </row>
    <row r="15" spans="1:8" ht="15">
      <c r="A15" s="8" t="s">
        <v>1</v>
      </c>
      <c r="B15" s="75">
        <v>-295547</v>
      </c>
      <c r="C15" s="8"/>
      <c r="D15" s="75">
        <v>-275545</v>
      </c>
      <c r="E15" s="8"/>
      <c r="F15" s="75">
        <v>-568216</v>
      </c>
      <c r="G15" s="8"/>
      <c r="H15" s="75">
        <v>-530069</v>
      </c>
    </row>
    <row r="16" spans="1:8" ht="15">
      <c r="A16" s="8"/>
      <c r="B16" s="12"/>
      <c r="C16" s="8"/>
      <c r="D16" s="12"/>
      <c r="E16" s="8"/>
      <c r="F16" s="12"/>
      <c r="G16" s="8"/>
      <c r="H16" s="12"/>
    </row>
    <row r="17" spans="1:8" ht="15">
      <c r="A17" s="8" t="s">
        <v>84</v>
      </c>
      <c r="B17" s="75">
        <v>1342</v>
      </c>
      <c r="C17" s="8"/>
      <c r="D17" s="75">
        <v>3861</v>
      </c>
      <c r="E17" s="8"/>
      <c r="F17" s="75">
        <v>2625</v>
      </c>
      <c r="G17" s="8"/>
      <c r="H17" s="75">
        <v>5354</v>
      </c>
    </row>
    <row r="18" spans="1:8" ht="15">
      <c r="A18" s="8"/>
      <c r="B18" s="12"/>
      <c r="C18" s="8"/>
      <c r="D18" s="12"/>
      <c r="E18" s="8"/>
      <c r="F18" s="12"/>
      <c r="G18" s="8"/>
      <c r="H18" s="12"/>
    </row>
    <row r="19" spans="1:8" ht="15">
      <c r="A19" s="8" t="s">
        <v>2</v>
      </c>
      <c r="B19" s="12">
        <v>-2876</v>
      </c>
      <c r="C19" s="8"/>
      <c r="D19" s="12">
        <v>-2121</v>
      </c>
      <c r="E19" s="8"/>
      <c r="F19" s="12">
        <v>-5787</v>
      </c>
      <c r="G19" s="8"/>
      <c r="H19" s="12">
        <v>-4346</v>
      </c>
    </row>
    <row r="20" spans="1:8" ht="15">
      <c r="A20" s="8"/>
      <c r="B20" s="12"/>
      <c r="C20" s="8"/>
      <c r="D20" s="12"/>
      <c r="E20" s="8"/>
      <c r="F20" s="12"/>
      <c r="G20" s="8"/>
      <c r="H20" s="12"/>
    </row>
    <row r="21" spans="1:8" ht="15">
      <c r="A21" s="8" t="s">
        <v>88</v>
      </c>
      <c r="B21" s="75">
        <v>920</v>
      </c>
      <c r="C21" s="8"/>
      <c r="D21" s="12">
        <v>857</v>
      </c>
      <c r="E21" s="8"/>
      <c r="F21" s="75">
        <v>1687</v>
      </c>
      <c r="G21" s="8"/>
      <c r="H21" s="12">
        <v>1736</v>
      </c>
    </row>
    <row r="22" spans="1:8" ht="15">
      <c r="A22" s="8"/>
      <c r="B22" s="14"/>
      <c r="C22" s="8"/>
      <c r="D22" s="14"/>
      <c r="E22" s="8"/>
      <c r="F22" s="14"/>
      <c r="G22" s="8"/>
      <c r="H22" s="14"/>
    </row>
    <row r="23" spans="1:8" ht="15">
      <c r="A23" s="8" t="s">
        <v>3</v>
      </c>
      <c r="B23" s="8">
        <f>SUM(B13:B22)</f>
        <v>38349</v>
      </c>
      <c r="C23" s="8"/>
      <c r="D23" s="8">
        <f>SUM(D13:D22)</f>
        <v>29873</v>
      </c>
      <c r="E23" s="8"/>
      <c r="F23" s="8">
        <f>SUM(F13:F22)</f>
        <v>59617</v>
      </c>
      <c r="G23" s="8"/>
      <c r="H23" s="8">
        <f>SUM(H13:H22)</f>
        <v>56103</v>
      </c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8" t="s">
        <v>89</v>
      </c>
      <c r="B25" s="12">
        <v>-6973</v>
      </c>
      <c r="C25" s="8"/>
      <c r="D25" s="12">
        <v>-5063</v>
      </c>
      <c r="E25" s="8"/>
      <c r="F25" s="12">
        <v>-12035</v>
      </c>
      <c r="G25" s="8"/>
      <c r="H25" s="12">
        <v>-11207</v>
      </c>
    </row>
    <row r="26" spans="1:8" ht="15">
      <c r="A26" s="8"/>
      <c r="B26" s="8"/>
      <c r="C26" s="8"/>
      <c r="D26" s="8"/>
      <c r="E26" s="8"/>
      <c r="F26" s="8"/>
      <c r="G26" s="8"/>
      <c r="H26" s="8"/>
    </row>
    <row r="27" spans="1:8" ht="15">
      <c r="A27" s="8" t="s">
        <v>4</v>
      </c>
      <c r="B27" s="77">
        <f>SUM(B23,B25)</f>
        <v>31376</v>
      </c>
      <c r="C27" s="8"/>
      <c r="D27" s="77">
        <f>SUM(D23,D25)</f>
        <v>24810</v>
      </c>
      <c r="E27" s="8"/>
      <c r="F27" s="77">
        <f>SUM(F23,F25)</f>
        <v>47582</v>
      </c>
      <c r="G27" s="8"/>
      <c r="H27" s="77">
        <f>SUM(H23,H25)</f>
        <v>44896</v>
      </c>
    </row>
    <row r="28" spans="1:8" ht="15">
      <c r="A28" s="8"/>
      <c r="B28" s="8"/>
      <c r="C28" s="8"/>
      <c r="D28" s="8"/>
      <c r="E28" s="8"/>
      <c r="F28" s="8"/>
      <c r="G28" s="8"/>
      <c r="H28" s="8"/>
    </row>
    <row r="29" spans="1:8" ht="15">
      <c r="A29" s="8" t="s">
        <v>133</v>
      </c>
      <c r="B29" s="8"/>
      <c r="C29" s="8"/>
      <c r="D29" s="8"/>
      <c r="E29" s="8"/>
      <c r="F29" s="8"/>
      <c r="G29" s="8"/>
      <c r="H29" s="8"/>
    </row>
    <row r="30" spans="1:8" ht="15">
      <c r="A30" s="8" t="s">
        <v>102</v>
      </c>
      <c r="B30" s="8">
        <v>666</v>
      </c>
      <c r="C30" s="8"/>
      <c r="D30" s="8">
        <v>714</v>
      </c>
      <c r="E30" s="8"/>
      <c r="F30" s="8">
        <v>429</v>
      </c>
      <c r="G30" s="8"/>
      <c r="H30" s="8">
        <v>1454</v>
      </c>
    </row>
    <row r="31" spans="1:8" ht="15">
      <c r="A31" s="8" t="s">
        <v>121</v>
      </c>
      <c r="B31" s="8">
        <v>316</v>
      </c>
      <c r="C31" s="8"/>
      <c r="D31" s="8">
        <v>0</v>
      </c>
      <c r="E31" s="8"/>
      <c r="F31" s="8">
        <v>104</v>
      </c>
      <c r="G31" s="8"/>
      <c r="H31" s="8">
        <v>0</v>
      </c>
    </row>
    <row r="32" spans="1:8" ht="15">
      <c r="A32" s="80" t="s">
        <v>143</v>
      </c>
      <c r="B32" s="80">
        <v>623</v>
      </c>
      <c r="C32" s="80"/>
      <c r="D32" s="80">
        <v>0</v>
      </c>
      <c r="E32" s="80"/>
      <c r="F32" s="80">
        <v>623</v>
      </c>
      <c r="G32" s="80"/>
      <c r="H32" s="80">
        <v>0</v>
      </c>
    </row>
    <row r="33" spans="1:8" ht="15">
      <c r="A33" s="8"/>
      <c r="B33" s="8"/>
      <c r="C33" s="8"/>
      <c r="D33" s="8"/>
      <c r="E33" s="8"/>
      <c r="F33" s="8"/>
      <c r="G33" s="8"/>
      <c r="H33" s="8"/>
    </row>
    <row r="34" spans="1:8" ht="15">
      <c r="A34" s="8" t="s">
        <v>105</v>
      </c>
      <c r="B34" s="78">
        <f>SUM(B27:B33)</f>
        <v>32981</v>
      </c>
      <c r="C34" s="8"/>
      <c r="D34" s="78">
        <f>SUM(D27:D33)</f>
        <v>25524</v>
      </c>
      <c r="E34" s="8"/>
      <c r="F34" s="78">
        <f>SUM(F27:F33)</f>
        <v>48738</v>
      </c>
      <c r="G34" s="8"/>
      <c r="H34" s="78">
        <f>SUM(H27:H33)</f>
        <v>46350</v>
      </c>
    </row>
    <row r="35" spans="1:8" ht="15">
      <c r="A35" s="8"/>
      <c r="B35" s="8"/>
      <c r="C35" s="8"/>
      <c r="D35" s="8"/>
      <c r="E35" s="8"/>
      <c r="F35" s="8"/>
      <c r="G35" s="8"/>
      <c r="H35" s="8"/>
    </row>
    <row r="36" spans="1:8" ht="15">
      <c r="A36" s="8" t="s">
        <v>106</v>
      </c>
      <c r="B36" s="8"/>
      <c r="C36" s="8"/>
      <c r="D36" s="8"/>
      <c r="E36" s="8"/>
      <c r="F36" s="8"/>
      <c r="G36" s="8"/>
      <c r="H36" s="8"/>
    </row>
    <row r="37" spans="1:8" ht="15">
      <c r="A37" s="8" t="s">
        <v>104</v>
      </c>
      <c r="B37" s="80">
        <f>B27-B38</f>
        <v>22344</v>
      </c>
      <c r="C37" s="8"/>
      <c r="D37" s="8">
        <v>16834</v>
      </c>
      <c r="E37" s="8"/>
      <c r="F37" s="80">
        <f>F27-F38</f>
        <v>32397</v>
      </c>
      <c r="G37" s="8"/>
      <c r="H37" s="8">
        <v>30056</v>
      </c>
    </row>
    <row r="38" spans="1:8" ht="15">
      <c r="A38" s="8" t="s">
        <v>103</v>
      </c>
      <c r="B38" s="8">
        <v>9032</v>
      </c>
      <c r="C38" s="8"/>
      <c r="D38" s="8">
        <v>7976</v>
      </c>
      <c r="E38" s="8"/>
      <c r="F38" s="8">
        <v>15185</v>
      </c>
      <c r="G38" s="8"/>
      <c r="H38" s="8">
        <v>14840</v>
      </c>
    </row>
    <row r="39" spans="1:8" ht="15.75" thickBot="1">
      <c r="A39" s="8"/>
      <c r="B39" s="79">
        <f>SUM(B37:B38)</f>
        <v>31376</v>
      </c>
      <c r="C39" s="8"/>
      <c r="D39" s="79">
        <f>SUM(D37:D38)</f>
        <v>24810</v>
      </c>
      <c r="E39" s="8"/>
      <c r="F39" s="79">
        <f>SUM(F37:F38)</f>
        <v>47582</v>
      </c>
      <c r="G39" s="8"/>
      <c r="H39" s="79">
        <f>SUM(H37:H38)</f>
        <v>44896</v>
      </c>
    </row>
    <row r="40" spans="1:8" ht="15">
      <c r="A40" s="8"/>
      <c r="B40" s="8">
        <f>B27-B39</f>
        <v>0</v>
      </c>
      <c r="C40" s="8"/>
      <c r="D40" s="8">
        <f>D27-D39</f>
        <v>0</v>
      </c>
      <c r="E40" s="8"/>
      <c r="F40" s="8">
        <f>F27-F39</f>
        <v>0</v>
      </c>
      <c r="G40" s="8"/>
      <c r="H40" s="8">
        <f>H27-H39</f>
        <v>0</v>
      </c>
    </row>
    <row r="41" spans="1:8" ht="15">
      <c r="A41" s="8" t="s">
        <v>107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104</v>
      </c>
      <c r="B42" s="80">
        <f>B37+B30+B31+B32</f>
        <v>23949</v>
      </c>
      <c r="C42" s="8"/>
      <c r="D42" s="8">
        <f>D37+D30+D31+D32</f>
        <v>17548</v>
      </c>
      <c r="E42" s="8"/>
      <c r="F42" s="80">
        <f>F37+F30+F31+F32</f>
        <v>33553</v>
      </c>
      <c r="G42" s="8"/>
      <c r="H42" s="8">
        <f>H37+H30+H31+H32</f>
        <v>31510</v>
      </c>
    </row>
    <row r="43" spans="1:8" ht="15">
      <c r="A43" s="8" t="s">
        <v>103</v>
      </c>
      <c r="B43" s="8">
        <f>B38</f>
        <v>9032</v>
      </c>
      <c r="C43" s="8"/>
      <c r="D43" s="8">
        <f>D38</f>
        <v>7976</v>
      </c>
      <c r="E43" s="8"/>
      <c r="F43" s="8">
        <f>F38</f>
        <v>15185</v>
      </c>
      <c r="G43" s="8"/>
      <c r="H43" s="8">
        <f>H38</f>
        <v>14840</v>
      </c>
    </row>
    <row r="44" spans="1:8" ht="15.75" thickBot="1">
      <c r="A44" s="8"/>
      <c r="B44" s="79">
        <f>SUM(B42:B43)</f>
        <v>32981</v>
      </c>
      <c r="C44" s="8"/>
      <c r="D44" s="79">
        <f>SUM(D42:D43)</f>
        <v>25524</v>
      </c>
      <c r="E44" s="8"/>
      <c r="F44" s="79">
        <f>SUM(F42:F43)</f>
        <v>48738</v>
      </c>
      <c r="G44" s="8"/>
      <c r="H44" s="79">
        <f>SUM(H42:H43)</f>
        <v>46350</v>
      </c>
    </row>
    <row r="45" spans="1:8" ht="15">
      <c r="A45" s="80" t="s">
        <v>148</v>
      </c>
      <c r="B45" s="8">
        <f>B34-B44</f>
        <v>0</v>
      </c>
      <c r="C45" s="8"/>
      <c r="D45" s="8">
        <f>D34-D44</f>
        <v>0</v>
      </c>
      <c r="E45" s="8"/>
      <c r="F45" s="8">
        <f>F34-F44</f>
        <v>0</v>
      </c>
      <c r="G45" s="8"/>
      <c r="H45" s="8">
        <f>H34-H44</f>
        <v>0</v>
      </c>
    </row>
    <row r="46" spans="1:8" ht="15.75" thickBot="1">
      <c r="A46" s="8" t="s">
        <v>108</v>
      </c>
      <c r="B46" s="95">
        <f>B37/166817*100</f>
        <v>13.394318324870966</v>
      </c>
      <c r="C46" s="8"/>
      <c r="D46" s="72">
        <f>D37/166725*100</f>
        <v>10.096866096866098</v>
      </c>
      <c r="E46" s="8"/>
      <c r="F46" s="95">
        <f>F37/166761*100</f>
        <v>19.42720420242143</v>
      </c>
      <c r="G46" s="8"/>
      <c r="H46" s="72">
        <f>H37/166725*100</f>
        <v>18.02729044834308</v>
      </c>
    </row>
    <row r="47" spans="1:8" ht="15">
      <c r="A47" s="8"/>
      <c r="B47" s="8"/>
      <c r="C47" s="8"/>
      <c r="D47" s="8"/>
      <c r="E47" s="8"/>
      <c r="F47" s="8"/>
      <c r="G47" s="8"/>
      <c r="H47" s="8"/>
    </row>
    <row r="48" spans="1:8" ht="15">
      <c r="A48" s="8"/>
      <c r="B48" s="8"/>
      <c r="C48" s="8"/>
      <c r="D48" s="8"/>
      <c r="E48" s="8"/>
      <c r="F48" s="8"/>
      <c r="G48" s="8"/>
      <c r="H48" s="8"/>
    </row>
    <row r="49" spans="2:8" ht="15">
      <c r="B49" s="6"/>
      <c r="C49" s="6"/>
      <c r="D49" s="6"/>
      <c r="E49" s="6"/>
      <c r="F49" s="6"/>
      <c r="G49" s="6"/>
      <c r="H49" s="6"/>
    </row>
    <row r="50" spans="2:8" ht="15">
      <c r="B50" s="6"/>
      <c r="C50" s="6"/>
      <c r="D50" s="6"/>
      <c r="E50" s="6"/>
      <c r="F50" s="6"/>
      <c r="G50" s="6"/>
      <c r="H50" s="6"/>
    </row>
    <row r="51" spans="2:8" ht="15">
      <c r="B51" s="6"/>
      <c r="C51" s="6"/>
      <c r="D51" s="6"/>
      <c r="E51" s="6"/>
      <c r="F51" s="6"/>
      <c r="G51" s="6"/>
      <c r="H51" s="6"/>
    </row>
    <row r="52" spans="2:8" ht="15">
      <c r="B52" s="6"/>
      <c r="C52" s="6"/>
      <c r="D52" s="6"/>
      <c r="E52" s="6"/>
      <c r="F52" s="6"/>
      <c r="G52" s="6"/>
      <c r="H52" s="6"/>
    </row>
    <row r="53" spans="2:8" ht="15">
      <c r="B53" s="6"/>
      <c r="C53" s="6"/>
      <c r="D53" s="6"/>
      <c r="E53" s="6"/>
      <c r="F53" s="6"/>
      <c r="G53" s="6"/>
      <c r="H53" s="6"/>
    </row>
    <row r="54" spans="2:8" ht="15">
      <c r="B54" s="6"/>
      <c r="C54" s="6"/>
      <c r="D54" s="6"/>
      <c r="E54" s="6"/>
      <c r="F54" s="6"/>
      <c r="G54" s="6"/>
      <c r="H54" s="6"/>
    </row>
    <row r="55" spans="2:8" ht="15">
      <c r="B55" s="6"/>
      <c r="C55" s="6"/>
      <c r="D55" s="6"/>
      <c r="E55" s="6"/>
      <c r="F55" s="6"/>
      <c r="G55" s="6"/>
      <c r="H55" s="6"/>
    </row>
    <row r="56" spans="2:8" ht="15">
      <c r="B56" s="6"/>
      <c r="C56" s="6"/>
      <c r="D56" s="6"/>
      <c r="E56" s="6"/>
      <c r="F56" s="6"/>
      <c r="G56" s="6"/>
      <c r="H56" s="6"/>
    </row>
    <row r="57" spans="2:8" ht="15">
      <c r="B57" s="6"/>
      <c r="C57" s="6"/>
      <c r="D57" s="6"/>
      <c r="E57" s="6"/>
      <c r="F57" s="6"/>
      <c r="G57" s="6"/>
      <c r="H57" s="6"/>
    </row>
    <row r="58" spans="2:8" ht="15">
      <c r="B58" s="6"/>
      <c r="C58" s="6"/>
      <c r="D58" s="6"/>
      <c r="E58" s="6"/>
      <c r="F58" s="6"/>
      <c r="G58" s="6"/>
      <c r="H58" s="6"/>
    </row>
    <row r="59" spans="2:8" ht="15">
      <c r="B59" s="6"/>
      <c r="C59" s="6"/>
      <c r="D59" s="6"/>
      <c r="E59" s="6"/>
      <c r="F59" s="6"/>
      <c r="G59" s="6"/>
      <c r="H59" s="6"/>
    </row>
    <row r="60" spans="2:8" ht="15">
      <c r="B60" s="6"/>
      <c r="C60" s="6"/>
      <c r="D60" s="6"/>
      <c r="E60" s="6"/>
      <c r="F60" s="6"/>
      <c r="G60" s="6"/>
      <c r="H60" s="6"/>
    </row>
    <row r="61" spans="2:8" ht="15">
      <c r="B61" s="6"/>
      <c r="C61" s="6"/>
      <c r="D61" s="6"/>
      <c r="E61" s="6"/>
      <c r="F61" s="6"/>
      <c r="G61" s="6"/>
      <c r="H61" s="6"/>
    </row>
    <row r="62" spans="2:8" ht="15">
      <c r="B62" s="6"/>
      <c r="C62" s="6"/>
      <c r="D62" s="6"/>
      <c r="E62" s="6"/>
      <c r="F62" s="6"/>
      <c r="G62" s="6"/>
      <c r="H62" s="6"/>
    </row>
    <row r="63" spans="1:10" ht="1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5"/>
      <c r="B64" s="15"/>
      <c r="C64" s="15"/>
      <c r="D64" s="15"/>
      <c r="E64" s="15"/>
      <c r="F64" s="15"/>
      <c r="G64" s="15"/>
      <c r="H64" s="15"/>
      <c r="I64" s="15"/>
      <c r="J64" s="15"/>
    </row>
  </sheetData>
  <sheetProtection/>
  <mergeCells count="4">
    <mergeCell ref="B5:D5"/>
    <mergeCell ref="B6:D6"/>
    <mergeCell ref="F5:H5"/>
    <mergeCell ref="F6:H6"/>
  </mergeCells>
  <printOptions/>
  <pageMargins left="0.49" right="0.25" top="0.47" bottom="1" header="0.5" footer="0.5"/>
  <pageSetup fitToHeight="1" fitToWidth="1" horizontalDpi="600" verticalDpi="600" orientation="portrait" paperSize="9" scale="74" r:id="rId2"/>
  <headerFooter alignWithMargins="0">
    <oddFooter>&amp;R&amp;14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52">
      <selection activeCell="C70" sqref="C70"/>
    </sheetView>
  </sheetViews>
  <sheetFormatPr defaultColWidth="9.140625" defaultRowHeight="12.75"/>
  <cols>
    <col min="1" max="1" width="59.421875" style="20" customWidth="1"/>
    <col min="2" max="2" width="0.85546875" style="31" customWidth="1"/>
    <col min="3" max="3" width="14.57421875" style="19" customWidth="1"/>
    <col min="4" max="4" width="0.85546875" style="19" customWidth="1"/>
    <col min="5" max="5" width="3.7109375" style="19" customWidth="1"/>
    <col min="6" max="6" width="0.85546875" style="19" customWidth="1"/>
    <col min="7" max="7" width="13.421875" style="19" customWidth="1"/>
    <col min="8" max="8" width="0.85546875" style="19" customWidth="1"/>
    <col min="9" max="9" width="9.140625" style="19" customWidth="1"/>
    <col min="10" max="16384" width="9.140625" style="20" customWidth="1"/>
  </cols>
  <sheetData>
    <row r="1" spans="1:10" ht="15.75">
      <c r="A1" s="16" t="s">
        <v>87</v>
      </c>
      <c r="B1" s="17"/>
      <c r="C1" s="18"/>
      <c r="G1" s="18"/>
      <c r="J1" s="70"/>
    </row>
    <row r="2" spans="1:7" ht="15">
      <c r="A2" s="55" t="s">
        <v>24</v>
      </c>
      <c r="B2" s="21"/>
      <c r="C2" s="18"/>
      <c r="G2" s="18"/>
    </row>
    <row r="3" spans="1:7" ht="15">
      <c r="A3" s="22"/>
      <c r="B3" s="17"/>
      <c r="C3" s="18"/>
      <c r="G3" s="18"/>
    </row>
    <row r="4" spans="1:9" s="26" customFormat="1" ht="14.25">
      <c r="A4" s="23" t="s">
        <v>122</v>
      </c>
      <c r="B4" s="24"/>
      <c r="C4" s="25"/>
      <c r="D4" s="25"/>
      <c r="E4" s="25"/>
      <c r="F4" s="25"/>
      <c r="G4" s="25"/>
      <c r="H4" s="25"/>
      <c r="I4" s="25"/>
    </row>
    <row r="5" spans="1:9" s="26" customFormat="1" ht="14.25">
      <c r="A5" s="27"/>
      <c r="B5" s="24"/>
      <c r="C5" s="25"/>
      <c r="D5" s="25"/>
      <c r="E5" s="25"/>
      <c r="F5" s="25"/>
      <c r="G5" s="25"/>
      <c r="H5" s="25"/>
      <c r="I5" s="25"/>
    </row>
    <row r="6" spans="1:9" s="26" customFormat="1" ht="14.25">
      <c r="A6" s="27"/>
      <c r="B6" s="24"/>
      <c r="C6" s="25" t="s">
        <v>25</v>
      </c>
      <c r="D6" s="25"/>
      <c r="E6" s="25"/>
      <c r="F6" s="25"/>
      <c r="G6" s="25" t="s">
        <v>75</v>
      </c>
      <c r="H6" s="25"/>
      <c r="I6" s="25"/>
    </row>
    <row r="7" spans="1:9" s="26" customFormat="1" ht="14.25">
      <c r="A7" s="27"/>
      <c r="B7" s="24"/>
      <c r="C7" s="25" t="s">
        <v>74</v>
      </c>
      <c r="D7" s="25"/>
      <c r="E7" s="25"/>
      <c r="F7" s="25"/>
      <c r="G7" s="25" t="s">
        <v>76</v>
      </c>
      <c r="H7" s="25"/>
      <c r="I7" s="25"/>
    </row>
    <row r="8" spans="1:9" s="26" customFormat="1" ht="14.25">
      <c r="A8" s="27"/>
      <c r="B8" s="24"/>
      <c r="C8" s="25" t="s">
        <v>5</v>
      </c>
      <c r="D8" s="25"/>
      <c r="E8" s="25"/>
      <c r="F8" s="25"/>
      <c r="G8" s="25" t="s">
        <v>77</v>
      </c>
      <c r="H8" s="25"/>
      <c r="I8" s="25"/>
    </row>
    <row r="9" spans="1:9" s="26" customFormat="1" ht="14.25">
      <c r="A9" s="27"/>
      <c r="B9" s="24"/>
      <c r="C9" s="25"/>
      <c r="D9" s="25"/>
      <c r="E9" s="25"/>
      <c r="F9" s="25"/>
      <c r="G9" s="25" t="s">
        <v>26</v>
      </c>
      <c r="H9" s="25"/>
      <c r="I9" s="25"/>
    </row>
    <row r="10" spans="1:9" s="26" customFormat="1" ht="14.25">
      <c r="A10" s="27"/>
      <c r="B10" s="24"/>
      <c r="C10" s="25">
        <v>40451</v>
      </c>
      <c r="D10" s="25"/>
      <c r="E10" s="25"/>
      <c r="F10" s="25"/>
      <c r="G10" s="25">
        <v>40268</v>
      </c>
      <c r="H10" s="25"/>
      <c r="I10" s="25"/>
    </row>
    <row r="11" spans="1:7" ht="15">
      <c r="A11" s="22"/>
      <c r="B11" s="17"/>
      <c r="C11" s="18" t="s">
        <v>39</v>
      </c>
      <c r="G11" s="18" t="s">
        <v>39</v>
      </c>
    </row>
    <row r="12" spans="1:2" ht="15">
      <c r="A12" s="28"/>
      <c r="B12" s="17"/>
    </row>
    <row r="13" spans="1:9" s="31" customFormat="1" ht="15">
      <c r="A13" s="29"/>
      <c r="B13" s="17"/>
      <c r="C13" s="30"/>
      <c r="D13" s="30"/>
      <c r="E13" s="30"/>
      <c r="F13" s="30"/>
      <c r="G13" s="30"/>
      <c r="H13" s="30"/>
      <c r="I13" s="30"/>
    </row>
    <row r="14" spans="1:9" s="31" customFormat="1" ht="15">
      <c r="A14" s="29" t="s">
        <v>14</v>
      </c>
      <c r="B14" s="17"/>
      <c r="C14" s="30"/>
      <c r="D14" s="30"/>
      <c r="E14" s="30"/>
      <c r="F14" s="30"/>
      <c r="G14" s="30"/>
      <c r="H14" s="30"/>
      <c r="I14" s="30"/>
    </row>
    <row r="15" spans="1:9" s="31" customFormat="1" ht="15">
      <c r="A15" s="30" t="s">
        <v>40</v>
      </c>
      <c r="B15" s="32"/>
      <c r="C15" s="33">
        <v>402554</v>
      </c>
      <c r="D15" s="34"/>
      <c r="E15" s="30"/>
      <c r="F15" s="35"/>
      <c r="G15" s="36">
        <v>359872</v>
      </c>
      <c r="H15" s="34"/>
      <c r="I15" s="30"/>
    </row>
    <row r="16" spans="1:9" s="31" customFormat="1" ht="15">
      <c r="A16" s="30" t="s">
        <v>90</v>
      </c>
      <c r="B16" s="37"/>
      <c r="C16" s="1">
        <v>103990</v>
      </c>
      <c r="D16" s="38"/>
      <c r="E16" s="30"/>
      <c r="F16" s="39"/>
      <c r="G16" s="2">
        <v>103946</v>
      </c>
      <c r="H16" s="38"/>
      <c r="I16" s="30"/>
    </row>
    <row r="17" spans="1:9" s="31" customFormat="1" ht="15">
      <c r="A17" s="30" t="s">
        <v>91</v>
      </c>
      <c r="B17" s="37"/>
      <c r="C17" s="1">
        <v>17130</v>
      </c>
      <c r="D17" s="38"/>
      <c r="E17" s="30"/>
      <c r="F17" s="39"/>
      <c r="G17" s="2">
        <v>16772</v>
      </c>
      <c r="H17" s="38"/>
      <c r="I17" s="30"/>
    </row>
    <row r="18" spans="1:9" s="31" customFormat="1" ht="15">
      <c r="A18" s="30" t="s">
        <v>86</v>
      </c>
      <c r="B18" s="37"/>
      <c r="C18" s="1">
        <v>15516</v>
      </c>
      <c r="D18" s="38"/>
      <c r="E18" s="30"/>
      <c r="F18" s="39"/>
      <c r="G18" s="2">
        <v>11722</v>
      </c>
      <c r="H18" s="38"/>
      <c r="I18" s="30"/>
    </row>
    <row r="19" spans="1:9" s="31" customFormat="1" ht="15">
      <c r="A19" s="30" t="s">
        <v>92</v>
      </c>
      <c r="B19" s="37"/>
      <c r="C19" s="80">
        <v>59574</v>
      </c>
      <c r="D19" s="38"/>
      <c r="E19" s="30"/>
      <c r="F19" s="39"/>
      <c r="G19" s="2">
        <v>58608</v>
      </c>
      <c r="H19" s="38"/>
      <c r="I19" s="30"/>
    </row>
    <row r="20" spans="1:9" s="31" customFormat="1" ht="15">
      <c r="A20" s="30" t="s">
        <v>119</v>
      </c>
      <c r="B20" s="37"/>
      <c r="C20" s="1">
        <v>2234</v>
      </c>
      <c r="D20" s="38"/>
      <c r="E20" s="30"/>
      <c r="F20" s="39"/>
      <c r="G20" s="2">
        <v>1668</v>
      </c>
      <c r="H20" s="38"/>
      <c r="I20" s="30"/>
    </row>
    <row r="21" spans="1:9" s="31" customFormat="1" ht="15">
      <c r="A21" s="30" t="s">
        <v>94</v>
      </c>
      <c r="B21" s="37"/>
      <c r="C21" s="1">
        <v>45717</v>
      </c>
      <c r="D21" s="38"/>
      <c r="E21" s="30"/>
      <c r="F21" s="39"/>
      <c r="G21" s="2">
        <v>42017</v>
      </c>
      <c r="H21" s="38"/>
      <c r="I21" s="30"/>
    </row>
    <row r="22" spans="1:9" s="31" customFormat="1" ht="15">
      <c r="A22" s="30" t="s">
        <v>93</v>
      </c>
      <c r="B22" s="37"/>
      <c r="C22" s="1">
        <v>1152</v>
      </c>
      <c r="D22" s="38"/>
      <c r="E22" s="30"/>
      <c r="F22" s="40"/>
      <c r="G22" s="41">
        <v>612</v>
      </c>
      <c r="H22" s="42"/>
      <c r="I22" s="30"/>
    </row>
    <row r="23" spans="1:9" s="17" customFormat="1" ht="15">
      <c r="A23" s="43"/>
      <c r="B23" s="44"/>
      <c r="C23" s="45">
        <f>SUM(C15:C22)</f>
        <v>647867</v>
      </c>
      <c r="D23" s="46"/>
      <c r="E23" s="29"/>
      <c r="F23" s="47"/>
      <c r="G23" s="45">
        <f>SUM(G15:G22)</f>
        <v>595217</v>
      </c>
      <c r="H23" s="46"/>
      <c r="I23" s="29"/>
    </row>
    <row r="24" spans="1:9" s="31" customFormat="1" ht="15">
      <c r="A24" s="30"/>
      <c r="C24" s="30"/>
      <c r="D24" s="30"/>
      <c r="E24" s="30"/>
      <c r="F24" s="30"/>
      <c r="G24" s="30"/>
      <c r="H24" s="30"/>
      <c r="I24" s="30"/>
    </row>
    <row r="25" spans="1:9" s="31" customFormat="1" ht="15">
      <c r="A25" s="29" t="s">
        <v>15</v>
      </c>
      <c r="B25" s="17"/>
      <c r="C25" s="30"/>
      <c r="D25" s="30"/>
      <c r="E25" s="30"/>
      <c r="F25" s="30"/>
      <c r="G25" s="30"/>
      <c r="H25" s="30"/>
      <c r="I25" s="30"/>
    </row>
    <row r="26" spans="1:9" s="31" customFormat="1" ht="15">
      <c r="A26" s="30" t="s">
        <v>37</v>
      </c>
      <c r="B26" s="32"/>
      <c r="C26" s="33">
        <v>116137</v>
      </c>
      <c r="D26" s="34"/>
      <c r="E26" s="30"/>
      <c r="F26" s="35"/>
      <c r="G26" s="36">
        <v>104599</v>
      </c>
      <c r="H26" s="34"/>
      <c r="I26" s="30"/>
    </row>
    <row r="27" spans="1:9" s="31" customFormat="1" ht="15">
      <c r="A27" s="30" t="s">
        <v>41</v>
      </c>
      <c r="B27" s="37"/>
      <c r="C27" s="1">
        <v>89406</v>
      </c>
      <c r="D27" s="38"/>
      <c r="E27" s="30"/>
      <c r="F27" s="39"/>
      <c r="G27" s="2">
        <v>84253</v>
      </c>
      <c r="H27" s="38"/>
      <c r="I27" s="30"/>
    </row>
    <row r="28" spans="1:9" s="31" customFormat="1" ht="15">
      <c r="A28" s="30" t="s">
        <v>42</v>
      </c>
      <c r="B28" s="37"/>
      <c r="C28" s="1">
        <v>37061</v>
      </c>
      <c r="D28" s="38"/>
      <c r="E28" s="30"/>
      <c r="F28" s="39"/>
      <c r="G28" s="2">
        <v>26014</v>
      </c>
      <c r="H28" s="38"/>
      <c r="I28" s="30"/>
    </row>
    <row r="29" spans="1:9" s="31" customFormat="1" ht="15">
      <c r="A29" s="81" t="s">
        <v>147</v>
      </c>
      <c r="B29" s="82"/>
      <c r="C29" s="80">
        <v>15139</v>
      </c>
      <c r="D29" s="84"/>
      <c r="E29" s="81"/>
      <c r="F29" s="85"/>
      <c r="G29" s="75">
        <v>0</v>
      </c>
      <c r="H29" s="38"/>
      <c r="I29" s="30"/>
    </row>
    <row r="30" spans="1:9" s="31" customFormat="1" ht="15">
      <c r="A30" s="30" t="s">
        <v>97</v>
      </c>
      <c r="B30" s="37"/>
      <c r="C30" s="1">
        <v>5669</v>
      </c>
      <c r="D30" s="38"/>
      <c r="E30" s="30"/>
      <c r="F30" s="39"/>
      <c r="G30" s="2">
        <v>6932</v>
      </c>
      <c r="H30" s="38"/>
      <c r="I30" s="30"/>
    </row>
    <row r="31" spans="1:9" s="31" customFormat="1" ht="15">
      <c r="A31" s="30" t="s">
        <v>43</v>
      </c>
      <c r="B31" s="37"/>
      <c r="C31" s="1">
        <v>33281</v>
      </c>
      <c r="D31" s="38"/>
      <c r="E31" s="30"/>
      <c r="F31" s="39"/>
      <c r="G31" s="2">
        <v>23417</v>
      </c>
      <c r="H31" s="38"/>
      <c r="I31" s="30"/>
    </row>
    <row r="32" spans="1:9" s="17" customFormat="1" ht="15">
      <c r="A32" s="43"/>
      <c r="B32" s="44"/>
      <c r="C32" s="45">
        <f>SUM(C26:C31)</f>
        <v>296693</v>
      </c>
      <c r="D32" s="46"/>
      <c r="E32" s="29"/>
      <c r="F32" s="48"/>
      <c r="G32" s="45">
        <f>SUM(G26:G31)</f>
        <v>245215</v>
      </c>
      <c r="H32" s="46"/>
      <c r="I32" s="29"/>
    </row>
    <row r="33" spans="1:9" s="31" customFormat="1" ht="15">
      <c r="A33" s="30"/>
      <c r="C33" s="1"/>
      <c r="D33" s="30"/>
      <c r="E33" s="30"/>
      <c r="F33" s="30"/>
      <c r="G33" s="1"/>
      <c r="H33" s="30"/>
      <c r="I33" s="30"/>
    </row>
    <row r="34" spans="1:9" s="17" customFormat="1" ht="15" thickBot="1">
      <c r="A34" s="49" t="s">
        <v>16</v>
      </c>
      <c r="B34" s="50"/>
      <c r="C34" s="51">
        <f>+C32+C23</f>
        <v>944560</v>
      </c>
      <c r="D34" s="29"/>
      <c r="E34" s="29"/>
      <c r="F34" s="29"/>
      <c r="G34" s="51">
        <f>+G32+G23</f>
        <v>840432</v>
      </c>
      <c r="H34" s="29"/>
      <c r="I34" s="29"/>
    </row>
    <row r="35" spans="1:9" s="31" customFormat="1" ht="15.75" thickTop="1">
      <c r="A35" s="30"/>
      <c r="C35" s="30"/>
      <c r="D35" s="30"/>
      <c r="E35" s="30"/>
      <c r="F35" s="30"/>
      <c r="G35" s="30"/>
      <c r="H35" s="30"/>
      <c r="I35" s="30"/>
    </row>
    <row r="36" spans="1:9" s="31" customFormat="1" ht="15">
      <c r="A36" s="29" t="s">
        <v>17</v>
      </c>
      <c r="B36" s="17"/>
      <c r="C36" s="30"/>
      <c r="D36" s="30"/>
      <c r="E36" s="30"/>
      <c r="F36" s="30"/>
      <c r="G36" s="30"/>
      <c r="H36" s="30"/>
      <c r="I36" s="30"/>
    </row>
    <row r="37" spans="1:9" s="31" customFormat="1" ht="15">
      <c r="A37" s="29"/>
      <c r="B37" s="17"/>
      <c r="C37" s="30"/>
      <c r="D37" s="30"/>
      <c r="E37" s="30"/>
      <c r="F37" s="30"/>
      <c r="G37" s="30"/>
      <c r="H37" s="30"/>
      <c r="I37" s="30"/>
    </row>
    <row r="38" spans="1:9" s="31" customFormat="1" ht="15">
      <c r="A38" s="30" t="s">
        <v>47</v>
      </c>
      <c r="C38" s="1">
        <f>SttEquityChange!B24</f>
        <v>177058</v>
      </c>
      <c r="D38" s="30"/>
      <c r="E38" s="30"/>
      <c r="F38" s="30"/>
      <c r="G38" s="2">
        <f>SttEquityChange!B12</f>
        <v>166725</v>
      </c>
      <c r="H38" s="30"/>
      <c r="I38" s="30"/>
    </row>
    <row r="39" spans="1:9" s="31" customFormat="1" ht="15">
      <c r="A39" s="30" t="s">
        <v>114</v>
      </c>
      <c r="C39" s="1">
        <f>SttEquityChange!C24</f>
        <v>-25</v>
      </c>
      <c r="D39" s="30"/>
      <c r="E39" s="30"/>
      <c r="F39" s="30"/>
      <c r="G39" s="2">
        <f>SttEquityChange!C12</f>
        <v>-25</v>
      </c>
      <c r="H39" s="30"/>
      <c r="I39" s="30"/>
    </row>
    <row r="40" spans="1:9" s="31" customFormat="1" ht="15">
      <c r="A40" s="30" t="s">
        <v>115</v>
      </c>
      <c r="C40" s="1">
        <f>SttEquityChange!D24</f>
        <v>31146</v>
      </c>
      <c r="D40" s="30"/>
      <c r="E40" s="30"/>
      <c r="F40" s="30"/>
      <c r="G40" s="2">
        <f>SttEquityChange!D12</f>
        <v>25050</v>
      </c>
      <c r="H40" s="30"/>
      <c r="I40" s="30"/>
    </row>
    <row r="41" spans="1:9" s="31" customFormat="1" ht="15">
      <c r="A41" s="30" t="s">
        <v>95</v>
      </c>
      <c r="C41" s="1">
        <f>SttEquityChange!E24+SttEquityChange!F24+SttEquityChange!G24+SttEquityChange!H24</f>
        <v>5539</v>
      </c>
      <c r="D41" s="30"/>
      <c r="E41" s="30"/>
      <c r="F41" s="30"/>
      <c r="G41" s="2">
        <f>SttEquityChange!E12+SttEquityChange!F12+SttEquityChange!G12</f>
        <v>3922</v>
      </c>
      <c r="H41" s="30"/>
      <c r="I41" s="30"/>
    </row>
    <row r="42" spans="1:9" s="31" customFormat="1" ht="15">
      <c r="A42" s="30" t="s">
        <v>116</v>
      </c>
      <c r="C42" s="83">
        <f>SttEquityChange!I24</f>
        <v>169458</v>
      </c>
      <c r="D42" s="30"/>
      <c r="E42" s="30"/>
      <c r="F42" s="30"/>
      <c r="G42" s="41">
        <f>SttEquityChange!I12</f>
        <v>140938</v>
      </c>
      <c r="H42" s="30"/>
      <c r="I42" s="30"/>
    </row>
    <row r="43" spans="1:9" s="31" customFormat="1" ht="15">
      <c r="A43" s="29" t="s">
        <v>117</v>
      </c>
      <c r="C43" s="30">
        <f>SUM(C38:C42)</f>
        <v>383176</v>
      </c>
      <c r="D43" s="30"/>
      <c r="E43" s="30"/>
      <c r="F43" s="30"/>
      <c r="G43" s="30">
        <f>SUM(G38:G42)</f>
        <v>336610</v>
      </c>
      <c r="H43" s="30"/>
      <c r="I43" s="30"/>
    </row>
    <row r="44" spans="1:9" s="31" customFormat="1" ht="15">
      <c r="A44" s="30" t="s">
        <v>103</v>
      </c>
      <c r="C44" s="1">
        <f>SttEquityChange!K24</f>
        <v>122021</v>
      </c>
      <c r="D44" s="30"/>
      <c r="E44" s="30"/>
      <c r="F44" s="30"/>
      <c r="G44" s="41">
        <f>SttEquityChange!K12</f>
        <v>105790</v>
      </c>
      <c r="H44" s="30"/>
      <c r="I44" s="30"/>
    </row>
    <row r="45" spans="1:9" s="31" customFormat="1" ht="15">
      <c r="A45" s="29" t="s">
        <v>44</v>
      </c>
      <c r="C45" s="45">
        <f>SUM(C43:C44)</f>
        <v>505197</v>
      </c>
      <c r="D45" s="30"/>
      <c r="E45" s="30"/>
      <c r="F45" s="30"/>
      <c r="G45" s="45">
        <f>SUM(G43:G44)</f>
        <v>442400</v>
      </c>
      <c r="H45" s="30"/>
      <c r="I45" s="30"/>
    </row>
    <row r="46" spans="1:9" s="31" customFormat="1" ht="15">
      <c r="A46" s="30"/>
      <c r="C46" s="30"/>
      <c r="D46" s="30"/>
      <c r="E46" s="30"/>
      <c r="F46" s="30"/>
      <c r="G46" s="30"/>
      <c r="H46" s="30"/>
      <c r="I46" s="30"/>
    </row>
    <row r="47" spans="1:9" s="31" customFormat="1" ht="15">
      <c r="A47" s="29" t="s">
        <v>85</v>
      </c>
      <c r="B47" s="17"/>
      <c r="C47" s="30"/>
      <c r="D47" s="30"/>
      <c r="E47" s="30"/>
      <c r="F47" s="30"/>
      <c r="G47" s="30"/>
      <c r="H47" s="30"/>
      <c r="I47" s="30"/>
    </row>
    <row r="48" spans="1:9" s="31" customFormat="1" ht="15">
      <c r="A48" s="30" t="s">
        <v>45</v>
      </c>
      <c r="B48" s="32"/>
      <c r="C48" s="33">
        <v>36772</v>
      </c>
      <c r="D48" s="34"/>
      <c r="E48" s="30"/>
      <c r="F48" s="35"/>
      <c r="G48" s="36">
        <v>30834</v>
      </c>
      <c r="H48" s="34"/>
      <c r="I48" s="30"/>
    </row>
    <row r="49" spans="1:9" s="31" customFormat="1" ht="15">
      <c r="A49" s="30" t="s">
        <v>46</v>
      </c>
      <c r="B49" s="37"/>
      <c r="C49" s="1">
        <v>9951</v>
      </c>
      <c r="D49" s="38"/>
      <c r="E49" s="30"/>
      <c r="F49" s="39"/>
      <c r="G49" s="2">
        <v>8958</v>
      </c>
      <c r="H49" s="38"/>
      <c r="I49" s="30"/>
    </row>
    <row r="50" spans="1:9" s="31" customFormat="1" ht="15">
      <c r="A50" s="30" t="s">
        <v>18</v>
      </c>
      <c r="B50" s="37"/>
      <c r="C50" s="1">
        <v>27052</v>
      </c>
      <c r="D50" s="38"/>
      <c r="E50" s="30"/>
      <c r="F50" s="39"/>
      <c r="G50" s="2">
        <v>25487</v>
      </c>
      <c r="H50" s="38"/>
      <c r="I50" s="30"/>
    </row>
    <row r="51" spans="1:9" s="31" customFormat="1" ht="15">
      <c r="A51" s="43"/>
      <c r="B51" s="44"/>
      <c r="C51" s="45">
        <f>SUM(C48:C50)</f>
        <v>73775</v>
      </c>
      <c r="D51" s="52"/>
      <c r="E51" s="30"/>
      <c r="F51" s="53"/>
      <c r="G51" s="45">
        <f>SUM(G48:G50)</f>
        <v>65279</v>
      </c>
      <c r="H51" s="52"/>
      <c r="I51" s="30"/>
    </row>
    <row r="52" spans="1:9" s="31" customFormat="1" ht="15">
      <c r="A52" s="30"/>
      <c r="C52" s="30"/>
      <c r="D52" s="30"/>
      <c r="E52" s="30"/>
      <c r="F52" s="30"/>
      <c r="G52" s="30"/>
      <c r="H52" s="30"/>
      <c r="I52" s="30"/>
    </row>
    <row r="53" spans="1:9" s="31" customFormat="1" ht="15">
      <c r="A53" s="29" t="s">
        <v>19</v>
      </c>
      <c r="B53" s="17"/>
      <c r="C53" s="30"/>
      <c r="D53" s="30"/>
      <c r="E53" s="30"/>
      <c r="F53" s="30"/>
      <c r="G53" s="30"/>
      <c r="H53" s="30"/>
      <c r="I53" s="30"/>
    </row>
    <row r="54" spans="1:9" s="31" customFormat="1" ht="15">
      <c r="A54" s="30" t="s">
        <v>20</v>
      </c>
      <c r="B54" s="32"/>
      <c r="C54" s="33">
        <v>135990</v>
      </c>
      <c r="D54" s="34"/>
      <c r="E54" s="30"/>
      <c r="F54" s="35"/>
      <c r="G54" s="36">
        <v>119621</v>
      </c>
      <c r="H54" s="34"/>
      <c r="I54" s="30"/>
    </row>
    <row r="55" spans="1:9" s="31" customFormat="1" ht="15">
      <c r="A55" s="30" t="s">
        <v>21</v>
      </c>
      <c r="B55" s="37"/>
      <c r="C55" s="1">
        <v>40268</v>
      </c>
      <c r="D55" s="38"/>
      <c r="E55" s="30"/>
      <c r="F55" s="39"/>
      <c r="G55" s="2">
        <v>34328</v>
      </c>
      <c r="H55" s="38"/>
      <c r="I55" s="30"/>
    </row>
    <row r="56" spans="1:9" s="31" customFormat="1" ht="15">
      <c r="A56" s="81" t="s">
        <v>146</v>
      </c>
      <c r="B56" s="82"/>
      <c r="C56" s="80">
        <v>14516</v>
      </c>
      <c r="D56" s="84"/>
      <c r="E56" s="81"/>
      <c r="F56" s="85"/>
      <c r="G56" s="75">
        <v>0</v>
      </c>
      <c r="H56" s="38"/>
      <c r="I56" s="30"/>
    </row>
    <row r="57" spans="1:9" s="31" customFormat="1" ht="15">
      <c r="A57" s="30" t="s">
        <v>46</v>
      </c>
      <c r="B57" s="37"/>
      <c r="C57" s="1">
        <v>8084</v>
      </c>
      <c r="D57" s="38"/>
      <c r="E57" s="30"/>
      <c r="F57" s="39"/>
      <c r="G57" s="2">
        <v>7596</v>
      </c>
      <c r="H57" s="38"/>
      <c r="I57" s="30"/>
    </row>
    <row r="58" spans="1:9" s="31" customFormat="1" ht="15">
      <c r="A58" s="30" t="s">
        <v>96</v>
      </c>
      <c r="B58" s="37"/>
      <c r="C58" s="1">
        <v>154088</v>
      </c>
      <c r="D58" s="38"/>
      <c r="E58" s="30"/>
      <c r="F58" s="39"/>
      <c r="G58" s="2">
        <v>165468</v>
      </c>
      <c r="H58" s="38"/>
      <c r="I58" s="30"/>
    </row>
    <row r="59" spans="1:9" s="31" customFormat="1" ht="15">
      <c r="A59" s="30" t="s">
        <v>22</v>
      </c>
      <c r="B59" s="37"/>
      <c r="C59" s="1">
        <v>8792</v>
      </c>
      <c r="D59" s="38"/>
      <c r="E59" s="30"/>
      <c r="F59" s="39"/>
      <c r="G59" s="2">
        <v>5740</v>
      </c>
      <c r="H59" s="38"/>
      <c r="I59" s="30"/>
    </row>
    <row r="60" spans="1:9" s="31" customFormat="1" ht="15">
      <c r="A60" s="81" t="s">
        <v>141</v>
      </c>
      <c r="B60" s="82"/>
      <c r="C60" s="83">
        <v>3850</v>
      </c>
      <c r="D60" s="84"/>
      <c r="E60" s="81"/>
      <c r="F60" s="85"/>
      <c r="G60" s="86">
        <v>0</v>
      </c>
      <c r="H60" s="38"/>
      <c r="I60" s="30"/>
    </row>
    <row r="61" spans="1:9" s="31" customFormat="1" ht="3.75" customHeight="1">
      <c r="A61" s="30"/>
      <c r="B61" s="37"/>
      <c r="C61" s="1"/>
      <c r="D61" s="38"/>
      <c r="E61" s="30"/>
      <c r="F61" s="39"/>
      <c r="G61" s="1"/>
      <c r="H61" s="38"/>
      <c r="I61" s="30"/>
    </row>
    <row r="62" spans="1:9" s="31" customFormat="1" ht="15">
      <c r="A62" s="43"/>
      <c r="B62" s="74"/>
      <c r="C62" s="3">
        <f>SUM(C54:C61)</f>
        <v>365588</v>
      </c>
      <c r="D62" s="42"/>
      <c r="E62" s="30"/>
      <c r="F62" s="40"/>
      <c r="G62" s="3">
        <f>SUM(G54:G61)</f>
        <v>332753</v>
      </c>
      <c r="H62" s="42"/>
      <c r="I62" s="30"/>
    </row>
    <row r="63" spans="1:9" s="31" customFormat="1" ht="5.25" customHeight="1">
      <c r="A63" s="30"/>
      <c r="C63" s="1"/>
      <c r="D63" s="30"/>
      <c r="E63" s="30"/>
      <c r="F63" s="30"/>
      <c r="G63" s="1"/>
      <c r="H63" s="30"/>
      <c r="I63" s="30"/>
    </row>
    <row r="64" spans="1:9" s="31" customFormat="1" ht="15">
      <c r="A64" s="30"/>
      <c r="C64" s="1"/>
      <c r="D64" s="30"/>
      <c r="E64" s="30"/>
      <c r="F64" s="30"/>
      <c r="G64" s="1"/>
      <c r="H64" s="30"/>
      <c r="I64" s="30"/>
    </row>
    <row r="65" spans="1:9" s="31" customFormat="1" ht="15">
      <c r="A65" s="49" t="s">
        <v>79</v>
      </c>
      <c r="B65" s="50"/>
      <c r="C65" s="3">
        <f>C62+C51</f>
        <v>439363</v>
      </c>
      <c r="D65" s="30"/>
      <c r="E65" s="30"/>
      <c r="F65" s="30"/>
      <c r="G65" s="3">
        <f>G62+G51</f>
        <v>398032</v>
      </c>
      <c r="H65" s="30"/>
      <c r="I65" s="30"/>
    </row>
    <row r="66" spans="1:9" s="31" customFormat="1" ht="15">
      <c r="A66" s="30"/>
      <c r="C66" s="30"/>
      <c r="D66" s="30"/>
      <c r="E66" s="30"/>
      <c r="F66" s="30"/>
      <c r="G66" s="30"/>
      <c r="H66" s="30"/>
      <c r="I66" s="30"/>
    </row>
    <row r="67" spans="1:9" s="17" customFormat="1" ht="15" thickBot="1">
      <c r="A67" s="49" t="s">
        <v>23</v>
      </c>
      <c r="B67" s="50"/>
      <c r="C67" s="51">
        <f>C65+C45</f>
        <v>944560</v>
      </c>
      <c r="D67" s="29"/>
      <c r="E67" s="29"/>
      <c r="F67" s="29"/>
      <c r="G67" s="51">
        <f>G65+G45</f>
        <v>840432</v>
      </c>
      <c r="H67" s="29"/>
      <c r="I67" s="29"/>
    </row>
    <row r="68" spans="1:9" s="31" customFormat="1" ht="15.75" thickTop="1">
      <c r="A68" s="30"/>
      <c r="C68" s="30">
        <f>C34-C67</f>
        <v>0</v>
      </c>
      <c r="D68" s="30"/>
      <c r="E68" s="30"/>
      <c r="F68" s="30"/>
      <c r="G68" s="30">
        <f>G34-G67</f>
        <v>0</v>
      </c>
      <c r="H68" s="30"/>
      <c r="I68" s="30"/>
    </row>
    <row r="69" spans="1:9" s="31" customFormat="1" ht="15">
      <c r="A69" s="30"/>
      <c r="C69" s="30"/>
      <c r="D69" s="30"/>
      <c r="E69" s="30"/>
      <c r="F69" s="30"/>
      <c r="G69" s="30"/>
      <c r="H69" s="30"/>
      <c r="I69" s="30"/>
    </row>
    <row r="70" spans="1:9" s="31" customFormat="1" ht="15">
      <c r="A70" s="30" t="s">
        <v>118</v>
      </c>
      <c r="C70" s="73">
        <f>C43/177058</f>
        <v>2.1641270092286145</v>
      </c>
      <c r="D70" s="30"/>
      <c r="E70" s="30"/>
      <c r="F70" s="30"/>
      <c r="G70" s="73">
        <f>G43/166725</f>
        <v>2.0189533663217873</v>
      </c>
      <c r="H70" s="30"/>
      <c r="I70" s="30"/>
    </row>
    <row r="71" ht="15">
      <c r="A71" s="19"/>
    </row>
    <row r="72" ht="15">
      <c r="A72" s="19"/>
    </row>
    <row r="73" ht="15">
      <c r="A73" s="19"/>
    </row>
    <row r="74" ht="15">
      <c r="A74" s="19"/>
    </row>
  </sheetData>
  <sheetProtection/>
  <printOptions/>
  <pageMargins left="0.75" right="0.25" top="0.54" bottom="0.37" header="0.2" footer="0.2"/>
  <pageSetup fitToHeight="1" fitToWidth="1" horizontalDpi="600" verticalDpi="600" orientation="portrait" paperSize="9" scale="71" r:id="rId2"/>
  <headerFooter alignWithMargins="0">
    <oddFooter>&amp;R&amp;14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G8" sqref="G8"/>
    </sheetView>
  </sheetViews>
  <sheetFormatPr defaultColWidth="9.140625" defaultRowHeight="12.75"/>
  <cols>
    <col min="1" max="1" width="53.28125" style="31" customWidth="1"/>
    <col min="2" max="2" width="10.7109375" style="31" bestFit="1" customWidth="1"/>
    <col min="3" max="4" width="10.8515625" style="31" bestFit="1" customWidth="1"/>
    <col min="5" max="5" width="13.7109375" style="31" bestFit="1" customWidth="1"/>
    <col min="6" max="6" width="13.140625" style="31" bestFit="1" customWidth="1"/>
    <col min="7" max="7" width="15.140625" style="31" bestFit="1" customWidth="1"/>
    <col min="8" max="8" width="15.140625" style="31" customWidth="1"/>
    <col min="9" max="9" width="10.8515625" style="31" bestFit="1" customWidth="1"/>
    <col min="10" max="10" width="10.7109375" style="31" bestFit="1" customWidth="1"/>
    <col min="11" max="11" width="11.140625" style="31" bestFit="1" customWidth="1"/>
    <col min="12" max="12" width="10.7109375" style="31" bestFit="1" customWidth="1"/>
    <col min="13" max="16384" width="9.140625" style="31" customWidth="1"/>
  </cols>
  <sheetData>
    <row r="1" spans="1:12" ht="15.75">
      <c r="A1" s="16" t="s">
        <v>87</v>
      </c>
      <c r="L1" s="70"/>
    </row>
    <row r="2" ht="15">
      <c r="A2" s="55" t="s">
        <v>24</v>
      </c>
    </row>
    <row r="3" ht="12.75">
      <c r="A3" s="17"/>
    </row>
    <row r="4" spans="1:8" ht="14.25">
      <c r="A4" s="29" t="s">
        <v>78</v>
      </c>
      <c r="F4" s="56"/>
      <c r="G4" s="56"/>
      <c r="H4" s="56"/>
    </row>
    <row r="6" spans="7:11" ht="14.25">
      <c r="G6" s="57" t="s">
        <v>125</v>
      </c>
      <c r="H6" s="87" t="s">
        <v>140</v>
      </c>
      <c r="K6" s="57" t="s">
        <v>131</v>
      </c>
    </row>
    <row r="7" spans="2:12" s="57" customFormat="1" ht="14.25">
      <c r="B7" s="57" t="s">
        <v>27</v>
      </c>
      <c r="C7" s="57" t="s">
        <v>109</v>
      </c>
      <c r="D7" s="57" t="s">
        <v>48</v>
      </c>
      <c r="E7" s="57" t="s">
        <v>30</v>
      </c>
      <c r="F7" s="57" t="s">
        <v>98</v>
      </c>
      <c r="G7" s="57" t="s">
        <v>126</v>
      </c>
      <c r="H7" s="87" t="s">
        <v>145</v>
      </c>
      <c r="I7" s="57" t="s">
        <v>32</v>
      </c>
      <c r="J7" s="94" t="s">
        <v>13</v>
      </c>
      <c r="K7" s="57" t="s">
        <v>132</v>
      </c>
      <c r="L7" s="57" t="s">
        <v>12</v>
      </c>
    </row>
    <row r="8" spans="2:12" s="57" customFormat="1" ht="14.25">
      <c r="B8" s="57" t="s">
        <v>28</v>
      </c>
      <c r="C8" s="57" t="s">
        <v>110</v>
      </c>
      <c r="D8" s="57" t="s">
        <v>29</v>
      </c>
      <c r="E8" s="57" t="s">
        <v>31</v>
      </c>
      <c r="F8" s="57" t="s">
        <v>31</v>
      </c>
      <c r="G8" s="57" t="s">
        <v>31</v>
      </c>
      <c r="H8" s="87" t="s">
        <v>31</v>
      </c>
      <c r="I8" s="57" t="s">
        <v>33</v>
      </c>
      <c r="J8" s="94"/>
      <c r="K8" s="57" t="s">
        <v>34</v>
      </c>
      <c r="L8" s="57" t="s">
        <v>35</v>
      </c>
    </row>
    <row r="9" spans="8:10" s="57" customFormat="1" ht="14.25">
      <c r="H9" s="87"/>
      <c r="J9" s="58"/>
    </row>
    <row r="10" spans="2:12" s="57" customFormat="1" ht="14.25">
      <c r="B10" s="57" t="s">
        <v>49</v>
      </c>
      <c r="C10" s="57" t="s">
        <v>49</v>
      </c>
      <c r="D10" s="57" t="s">
        <v>49</v>
      </c>
      <c r="E10" s="57" t="s">
        <v>39</v>
      </c>
      <c r="F10" s="57" t="s">
        <v>49</v>
      </c>
      <c r="G10" s="57" t="s">
        <v>49</v>
      </c>
      <c r="H10" s="87" t="s">
        <v>49</v>
      </c>
      <c r="I10" s="57" t="s">
        <v>49</v>
      </c>
      <c r="J10" s="57" t="s">
        <v>49</v>
      </c>
      <c r="K10" s="57" t="s">
        <v>49</v>
      </c>
      <c r="L10" s="57" t="s">
        <v>49</v>
      </c>
    </row>
    <row r="11" spans="1:8" s="30" customFormat="1" ht="15">
      <c r="A11" s="71" t="s">
        <v>135</v>
      </c>
      <c r="H11" s="81"/>
    </row>
    <row r="12" spans="1:12" s="30" customFormat="1" ht="15">
      <c r="A12" s="30" t="s">
        <v>128</v>
      </c>
      <c r="B12" s="30">
        <v>166725</v>
      </c>
      <c r="C12" s="30">
        <v>-25</v>
      </c>
      <c r="D12" s="30">
        <v>25050</v>
      </c>
      <c r="E12" s="30">
        <v>2336</v>
      </c>
      <c r="F12" s="30">
        <v>1586</v>
      </c>
      <c r="G12" s="30">
        <v>0</v>
      </c>
      <c r="H12" s="81">
        <v>0</v>
      </c>
      <c r="I12" s="30">
        <v>140938</v>
      </c>
      <c r="J12" s="30">
        <f>SUM(B12:I12)</f>
        <v>336610</v>
      </c>
      <c r="K12" s="30">
        <v>105790</v>
      </c>
      <c r="L12" s="30">
        <f>SUM(J12:K12)</f>
        <v>442400</v>
      </c>
    </row>
    <row r="13" s="30" customFormat="1" ht="15">
      <c r="H13" s="81"/>
    </row>
    <row r="14" spans="1:8" s="30" customFormat="1" ht="15">
      <c r="A14" s="30" t="s">
        <v>127</v>
      </c>
      <c r="H14" s="81"/>
    </row>
    <row r="15" spans="1:12" s="30" customFormat="1" ht="15">
      <c r="A15" s="8" t="s">
        <v>121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461</v>
      </c>
      <c r="H15" s="81">
        <v>0</v>
      </c>
      <c r="I15" s="30">
        <v>0</v>
      </c>
      <c r="J15" s="30">
        <f>SUM(B15:I15)</f>
        <v>461</v>
      </c>
      <c r="K15" s="30">
        <v>0</v>
      </c>
      <c r="L15" s="30">
        <f>SUM(J15:K15)</f>
        <v>461</v>
      </c>
    </row>
    <row r="16" spans="1:12" s="30" customFormat="1" ht="15">
      <c r="A16" s="8" t="s">
        <v>112</v>
      </c>
      <c r="H16" s="81">
        <v>0</v>
      </c>
      <c r="I16" s="30">
        <v>-27</v>
      </c>
      <c r="J16" s="30">
        <f>SUM(B16:I16)</f>
        <v>-27</v>
      </c>
      <c r="L16" s="30">
        <f>SUM(J16:K16)</f>
        <v>-27</v>
      </c>
    </row>
    <row r="17" spans="1:8" s="30" customFormat="1" ht="15">
      <c r="A17" s="8"/>
      <c r="H17" s="81"/>
    </row>
    <row r="18" spans="1:12" s="30" customFormat="1" ht="15">
      <c r="A18" s="30" t="s">
        <v>129</v>
      </c>
      <c r="B18" s="33">
        <f>SUM(B12:B17)</f>
        <v>166725</v>
      </c>
      <c r="C18" s="33">
        <f aca="true" t="shared" si="0" ref="C18:L18">SUM(C12:C17)</f>
        <v>-25</v>
      </c>
      <c r="D18" s="33">
        <f t="shared" si="0"/>
        <v>25050</v>
      </c>
      <c r="E18" s="33">
        <f t="shared" si="0"/>
        <v>2336</v>
      </c>
      <c r="F18" s="33">
        <f t="shared" si="0"/>
        <v>1586</v>
      </c>
      <c r="G18" s="33">
        <f t="shared" si="0"/>
        <v>461</v>
      </c>
      <c r="H18" s="88">
        <f t="shared" si="0"/>
        <v>0</v>
      </c>
      <c r="I18" s="33">
        <f t="shared" si="0"/>
        <v>140911</v>
      </c>
      <c r="J18" s="33">
        <f t="shared" si="0"/>
        <v>337044</v>
      </c>
      <c r="K18" s="33">
        <f t="shared" si="0"/>
        <v>105790</v>
      </c>
      <c r="L18" s="33">
        <f t="shared" si="0"/>
        <v>442834</v>
      </c>
    </row>
    <row r="19" spans="1:8" s="30" customFormat="1" ht="15">
      <c r="A19" s="8"/>
      <c r="H19" s="81"/>
    </row>
    <row r="20" spans="1:12" s="30" customFormat="1" ht="15">
      <c r="A20" s="30" t="s">
        <v>113</v>
      </c>
      <c r="B20" s="30">
        <v>10333</v>
      </c>
      <c r="C20" s="30">
        <v>0</v>
      </c>
      <c r="D20" s="30">
        <v>6096</v>
      </c>
      <c r="E20" s="30">
        <v>0</v>
      </c>
      <c r="F20" s="30">
        <v>0</v>
      </c>
      <c r="G20" s="30">
        <v>0</v>
      </c>
      <c r="H20" s="81">
        <v>0</v>
      </c>
      <c r="I20" s="30">
        <v>0</v>
      </c>
      <c r="J20" s="30">
        <f>SUM(B20:I20)</f>
        <v>16429</v>
      </c>
      <c r="K20" s="30">
        <v>1046</v>
      </c>
      <c r="L20" s="30">
        <f>SUM(J20:K20)</f>
        <v>17475</v>
      </c>
    </row>
    <row r="21" spans="1:12" s="30" customFormat="1" ht="15">
      <c r="A21" s="81" t="s">
        <v>144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-3850</v>
      </c>
      <c r="J21" s="81">
        <f>SUM(B21:I21)</f>
        <v>-3850</v>
      </c>
      <c r="K21" s="81">
        <v>0</v>
      </c>
      <c r="L21" s="81">
        <f>SUM(J21:K21)</f>
        <v>-3850</v>
      </c>
    </row>
    <row r="22" spans="1:12" s="30" customFormat="1" ht="15">
      <c r="A22" s="30" t="s">
        <v>111</v>
      </c>
      <c r="B22" s="30">
        <v>0</v>
      </c>
      <c r="C22" s="30">
        <v>0</v>
      </c>
      <c r="D22" s="30">
        <v>0</v>
      </c>
      <c r="E22" s="30">
        <v>0</v>
      </c>
      <c r="F22" s="30">
        <f>CIS!F30</f>
        <v>429</v>
      </c>
      <c r="G22" s="30">
        <f>CIS!F31</f>
        <v>104</v>
      </c>
      <c r="H22" s="81">
        <f>CIS!F32</f>
        <v>623</v>
      </c>
      <c r="I22" s="81">
        <f>CIS!F37</f>
        <v>32397</v>
      </c>
      <c r="J22" s="30">
        <f>SUM(B22:I22)</f>
        <v>33553</v>
      </c>
      <c r="K22" s="30">
        <f>CIS!F38</f>
        <v>15185</v>
      </c>
      <c r="L22" s="30">
        <f>SUM(J22:K22)</f>
        <v>48738</v>
      </c>
    </row>
    <row r="23" spans="2:12" s="30" customFormat="1" ht="15">
      <c r="B23" s="3"/>
      <c r="C23" s="3"/>
      <c r="D23" s="3"/>
      <c r="E23" s="3"/>
      <c r="F23" s="3"/>
      <c r="G23" s="3"/>
      <c r="H23" s="83"/>
      <c r="I23" s="3"/>
      <c r="J23" s="3"/>
      <c r="K23" s="3"/>
      <c r="L23" s="3"/>
    </row>
    <row r="24" spans="1:12" s="30" customFormat="1" ht="15.75" thickBot="1">
      <c r="A24" s="30" t="s">
        <v>137</v>
      </c>
      <c r="B24" s="4">
        <f>SUM(B18:B23)</f>
        <v>177058</v>
      </c>
      <c r="C24" s="4">
        <f aca="true" t="shared" si="1" ref="C24:L24">SUM(C18:C23)</f>
        <v>-25</v>
      </c>
      <c r="D24" s="4">
        <f t="shared" si="1"/>
        <v>31146</v>
      </c>
      <c r="E24" s="4">
        <f t="shared" si="1"/>
        <v>2336</v>
      </c>
      <c r="F24" s="4">
        <f t="shared" si="1"/>
        <v>2015</v>
      </c>
      <c r="G24" s="4">
        <f t="shared" si="1"/>
        <v>565</v>
      </c>
      <c r="H24" s="89">
        <f t="shared" si="1"/>
        <v>623</v>
      </c>
      <c r="I24" s="4">
        <f>SUM(I18:I23)</f>
        <v>169458</v>
      </c>
      <c r="J24" s="4">
        <f t="shared" si="1"/>
        <v>383176</v>
      </c>
      <c r="K24" s="4">
        <f t="shared" si="1"/>
        <v>122021</v>
      </c>
      <c r="L24" s="4">
        <f t="shared" si="1"/>
        <v>505197</v>
      </c>
    </row>
    <row r="25" s="30" customFormat="1" ht="15.75" thickTop="1"/>
    <row r="26" s="30" customFormat="1" ht="15"/>
    <row r="27" s="30" customFormat="1" ht="15">
      <c r="A27" s="71" t="s">
        <v>136</v>
      </c>
    </row>
    <row r="28" spans="1:12" s="30" customFormat="1" ht="15">
      <c r="A28" s="30" t="s">
        <v>130</v>
      </c>
      <c r="B28" s="30">
        <v>166725</v>
      </c>
      <c r="C28" s="30">
        <v>0</v>
      </c>
      <c r="D28" s="30">
        <v>25050</v>
      </c>
      <c r="E28" s="30">
        <v>2479</v>
      </c>
      <c r="F28" s="30">
        <v>3551</v>
      </c>
      <c r="G28" s="30">
        <v>0</v>
      </c>
      <c r="H28" s="30">
        <v>0</v>
      </c>
      <c r="I28" s="30">
        <v>109944</v>
      </c>
      <c r="J28" s="30">
        <f>SUM(B28:I28)</f>
        <v>307749</v>
      </c>
      <c r="K28" s="30">
        <v>80414</v>
      </c>
      <c r="L28" s="30">
        <f>SUM(J28:K28)</f>
        <v>388163</v>
      </c>
    </row>
    <row r="29" s="30" customFormat="1" ht="15"/>
    <row r="30" spans="1:12" s="30" customFormat="1" ht="15">
      <c r="A30" s="30" t="s">
        <v>99</v>
      </c>
      <c r="B30" s="30">
        <v>0</v>
      </c>
      <c r="C30" s="30">
        <v>0</v>
      </c>
      <c r="D30" s="30">
        <v>0</v>
      </c>
      <c r="E30" s="30">
        <v>0</v>
      </c>
      <c r="F30" s="30">
        <v>1454</v>
      </c>
      <c r="G30" s="30">
        <v>0</v>
      </c>
      <c r="H30" s="30">
        <v>0</v>
      </c>
      <c r="I30" s="30">
        <v>30056</v>
      </c>
      <c r="J30" s="30">
        <f>SUM(B30:I30)</f>
        <v>31510</v>
      </c>
      <c r="K30" s="30">
        <v>20383</v>
      </c>
      <c r="L30" s="30">
        <f>SUM(J30:K30)</f>
        <v>51893</v>
      </c>
    </row>
    <row r="31" spans="2:12" s="30" customFormat="1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30" customFormat="1" ht="15.75" thickBot="1">
      <c r="A32" s="30" t="s">
        <v>138</v>
      </c>
      <c r="B32" s="4">
        <f aca="true" t="shared" si="2" ref="B32:L32">SUM(B28:B31)</f>
        <v>166725</v>
      </c>
      <c r="C32" s="4">
        <f t="shared" si="2"/>
        <v>0</v>
      </c>
      <c r="D32" s="4">
        <f t="shared" si="2"/>
        <v>25050</v>
      </c>
      <c r="E32" s="4">
        <f t="shared" si="2"/>
        <v>2479</v>
      </c>
      <c r="F32" s="4">
        <f t="shared" si="2"/>
        <v>5005</v>
      </c>
      <c r="G32" s="4">
        <v>0</v>
      </c>
      <c r="H32" s="4">
        <v>0</v>
      </c>
      <c r="I32" s="4">
        <f t="shared" si="2"/>
        <v>140000</v>
      </c>
      <c r="J32" s="4">
        <f t="shared" si="2"/>
        <v>339259</v>
      </c>
      <c r="K32" s="4">
        <f t="shared" si="2"/>
        <v>100797</v>
      </c>
      <c r="L32" s="4">
        <f t="shared" si="2"/>
        <v>440056</v>
      </c>
    </row>
    <row r="33" s="30" customFormat="1" ht="15.75" thickTop="1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</sheetData>
  <sheetProtection/>
  <mergeCells count="1">
    <mergeCell ref="J7:J8"/>
  </mergeCells>
  <printOptions/>
  <pageMargins left="0.75" right="0.23" top="1" bottom="1" header="0.5" footer="0.5"/>
  <pageSetup fitToHeight="1" fitToWidth="1" horizontalDpi="600" verticalDpi="600" orientation="landscape" paperSize="9" scale="71" r:id="rId2"/>
  <headerFooter alignWithMargins="0">
    <oddFooter>&amp;R&amp;14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zoomScalePageLayoutView="0" workbookViewId="0" topLeftCell="A1">
      <selection activeCell="D17" sqref="D17"/>
    </sheetView>
  </sheetViews>
  <sheetFormatPr defaultColWidth="9.140625" defaultRowHeight="12.75"/>
  <cols>
    <col min="1" max="1" width="58.140625" style="59" customWidth="1"/>
    <col min="2" max="2" width="15.7109375" style="59" customWidth="1"/>
    <col min="3" max="3" width="3.7109375" style="59" customWidth="1"/>
    <col min="4" max="4" width="16.28125" style="59" customWidth="1"/>
    <col min="5" max="16384" width="9.140625" style="59" customWidth="1"/>
  </cols>
  <sheetData>
    <row r="1" spans="1:5" ht="15.75">
      <c r="A1" s="16" t="s">
        <v>87</v>
      </c>
      <c r="E1" s="70"/>
    </row>
    <row r="2" ht="15.75">
      <c r="A2" s="60" t="s">
        <v>24</v>
      </c>
    </row>
    <row r="4" ht="15.75">
      <c r="A4" s="29" t="s">
        <v>123</v>
      </c>
    </row>
    <row r="6" spans="2:4" s="62" customFormat="1" ht="15.75">
      <c r="B6" s="57" t="s">
        <v>6</v>
      </c>
      <c r="C6" s="57"/>
      <c r="D6" s="57" t="s">
        <v>76</v>
      </c>
    </row>
    <row r="7" spans="2:4" s="62" customFormat="1" ht="15.75">
      <c r="B7" s="57" t="s">
        <v>7</v>
      </c>
      <c r="C7" s="57"/>
      <c r="D7" s="57" t="s">
        <v>7</v>
      </c>
    </row>
    <row r="8" spans="2:4" s="62" customFormat="1" ht="15.75">
      <c r="B8" s="57" t="s">
        <v>10</v>
      </c>
      <c r="C8" s="57"/>
      <c r="D8" s="57" t="s">
        <v>10</v>
      </c>
    </row>
    <row r="9" spans="2:4" s="63" customFormat="1" ht="15.75">
      <c r="B9" s="25">
        <v>40451</v>
      </c>
      <c r="C9" s="25"/>
      <c r="D9" s="25">
        <v>40086</v>
      </c>
    </row>
    <row r="10" spans="2:4" s="63" customFormat="1" ht="15.75">
      <c r="B10" s="25" t="s">
        <v>39</v>
      </c>
      <c r="C10" s="25"/>
      <c r="D10" s="25" t="s">
        <v>39</v>
      </c>
    </row>
    <row r="12" spans="1:4" ht="15.75">
      <c r="A12" s="59" t="s">
        <v>50</v>
      </c>
      <c r="B12" s="76">
        <f>CIS!F23</f>
        <v>59617</v>
      </c>
      <c r="D12" s="59">
        <v>56103</v>
      </c>
    </row>
    <row r="14" ht="15.75">
      <c r="A14" s="59" t="s">
        <v>51</v>
      </c>
    </row>
    <row r="15" spans="1:4" ht="15.75">
      <c r="A15" s="59" t="s">
        <v>52</v>
      </c>
      <c r="B15" s="76">
        <v>16163</v>
      </c>
      <c r="D15" s="59">
        <v>10463</v>
      </c>
    </row>
    <row r="16" spans="1:4" ht="15.75">
      <c r="A16" s="59" t="s">
        <v>53</v>
      </c>
      <c r="B16" s="59">
        <v>5698</v>
      </c>
      <c r="D16" s="59">
        <v>4170</v>
      </c>
    </row>
    <row r="17" spans="2:4" ht="15.75">
      <c r="B17" s="65"/>
      <c r="D17" s="65"/>
    </row>
    <row r="18" spans="1:4" ht="15.75">
      <c r="A18" s="59" t="s">
        <v>54</v>
      </c>
      <c r="B18" s="66">
        <f>SUM(B12:B17)</f>
        <v>81478</v>
      </c>
      <c r="D18" s="66">
        <f>SUM(D12:D17)</f>
        <v>70736</v>
      </c>
    </row>
    <row r="20" ht="15.75">
      <c r="A20" s="59" t="s">
        <v>55</v>
      </c>
    </row>
    <row r="21" spans="1:4" ht="15.75">
      <c r="A21" s="59" t="s">
        <v>80</v>
      </c>
      <c r="B21" s="76">
        <v>-23281</v>
      </c>
      <c r="D21" s="76">
        <v>-39225</v>
      </c>
    </row>
    <row r="22" spans="1:4" ht="15.75">
      <c r="A22" s="59" t="s">
        <v>56</v>
      </c>
      <c r="B22" s="59">
        <v>2382</v>
      </c>
      <c r="D22" s="59">
        <v>8597</v>
      </c>
    </row>
    <row r="23" spans="2:4" ht="15.75">
      <c r="B23" s="65"/>
      <c r="D23" s="65"/>
    </row>
    <row r="24" spans="1:4" ht="15.75">
      <c r="A24" s="59" t="s">
        <v>81</v>
      </c>
      <c r="B24" s="66">
        <f>SUM(B18,B21:B22)</f>
        <v>60579</v>
      </c>
      <c r="D24" s="66">
        <f>SUM(D18,D21:D22)</f>
        <v>40108</v>
      </c>
    </row>
    <row r="25" spans="1:4" ht="15.75">
      <c r="A25" s="59" t="s">
        <v>57</v>
      </c>
      <c r="B25" s="59">
        <v>-5781</v>
      </c>
      <c r="D25" s="59">
        <v>-4346</v>
      </c>
    </row>
    <row r="26" spans="1:4" ht="15.75">
      <c r="A26" s="59" t="s">
        <v>58</v>
      </c>
      <c r="B26" s="59">
        <v>-7357</v>
      </c>
      <c r="C26" s="66"/>
      <c r="D26" s="59">
        <v>-6181</v>
      </c>
    </row>
    <row r="27" spans="2:4" ht="15.75">
      <c r="B27" s="65"/>
      <c r="C27" s="66"/>
      <c r="D27" s="65"/>
    </row>
    <row r="28" spans="1:4" ht="15.75">
      <c r="A28" s="61" t="s">
        <v>59</v>
      </c>
      <c r="B28" s="67">
        <f>SUM(B24,B25:B26)</f>
        <v>47441</v>
      </c>
      <c r="C28" s="66"/>
      <c r="D28" s="67">
        <f>SUM(D24,D25:D26)</f>
        <v>29581</v>
      </c>
    </row>
    <row r="31" ht="15.75">
      <c r="A31" s="61" t="s">
        <v>60</v>
      </c>
    </row>
    <row r="32" spans="1:4" ht="15.75">
      <c r="A32" s="59" t="s">
        <v>61</v>
      </c>
      <c r="B32" s="59">
        <v>721</v>
      </c>
      <c r="D32" s="59">
        <v>721</v>
      </c>
    </row>
    <row r="33" spans="1:4" ht="15.75">
      <c r="A33" s="59" t="s">
        <v>62</v>
      </c>
      <c r="B33" s="59">
        <v>82</v>
      </c>
      <c r="D33" s="59">
        <v>69</v>
      </c>
    </row>
    <row r="34" spans="1:4" ht="15.75">
      <c r="A34" s="59" t="s">
        <v>100</v>
      </c>
      <c r="B34" s="59">
        <v>165</v>
      </c>
      <c r="D34" s="59">
        <v>433</v>
      </c>
    </row>
    <row r="35" spans="1:4" ht="15.75">
      <c r="A35" s="59" t="s">
        <v>101</v>
      </c>
      <c r="B35" s="59">
        <v>-24114</v>
      </c>
      <c r="D35" s="59">
        <v>-10193</v>
      </c>
    </row>
    <row r="36" spans="1:4" ht="15.75">
      <c r="A36" s="59" t="s">
        <v>63</v>
      </c>
      <c r="B36" s="59">
        <v>-15629</v>
      </c>
      <c r="D36" s="59">
        <v>14947</v>
      </c>
    </row>
    <row r="37" spans="1:4" ht="15.75" hidden="1">
      <c r="A37" s="59" t="s">
        <v>64</v>
      </c>
      <c r="B37" s="59">
        <v>0</v>
      </c>
      <c r="D37" s="64">
        <v>0</v>
      </c>
    </row>
    <row r="39" spans="2:4" ht="15.75">
      <c r="B39" s="67">
        <f>SUM(B32:B38)</f>
        <v>-38775</v>
      </c>
      <c r="D39" s="67">
        <f>SUM(D32:D38)</f>
        <v>5977</v>
      </c>
    </row>
    <row r="41" ht="15.75">
      <c r="A41" s="61" t="s">
        <v>65</v>
      </c>
    </row>
    <row r="42" spans="1:4" ht="15.75">
      <c r="A42" s="59" t="s">
        <v>66</v>
      </c>
      <c r="B42" s="76">
        <v>-3803</v>
      </c>
      <c r="D42" s="64">
        <v>-3327</v>
      </c>
    </row>
    <row r="43" spans="1:4" ht="15.75">
      <c r="A43" s="76" t="s">
        <v>142</v>
      </c>
      <c r="B43" s="76">
        <v>16429</v>
      </c>
      <c r="C43" s="76"/>
      <c r="D43" s="90">
        <v>0</v>
      </c>
    </row>
    <row r="44" spans="1:4" ht="15.75">
      <c r="A44" s="59" t="s">
        <v>67</v>
      </c>
      <c r="B44" s="59">
        <v>0</v>
      </c>
      <c r="D44" s="64">
        <v>-3383</v>
      </c>
    </row>
    <row r="45" spans="1:4" ht="15.75">
      <c r="A45" s="59" t="s">
        <v>124</v>
      </c>
      <c r="B45" s="59">
        <v>-1483</v>
      </c>
      <c r="D45" s="64">
        <v>0</v>
      </c>
    </row>
    <row r="46" spans="1:4" ht="15.75">
      <c r="A46" s="59" t="s">
        <v>139</v>
      </c>
      <c r="B46" s="59">
        <v>0</v>
      </c>
      <c r="D46" s="64">
        <v>-8388</v>
      </c>
    </row>
    <row r="48" spans="2:4" ht="15.75">
      <c r="B48" s="67">
        <f>SUM(B42:B47)</f>
        <v>11143</v>
      </c>
      <c r="C48" s="66"/>
      <c r="D48" s="67">
        <f>SUM(D42:D47)</f>
        <v>-15098</v>
      </c>
    </row>
    <row r="50" spans="1:4" ht="15.75">
      <c r="A50" s="61" t="s">
        <v>68</v>
      </c>
      <c r="B50" s="59">
        <f>SUM(B48,B39,B28)</f>
        <v>19809</v>
      </c>
      <c r="D50" s="59">
        <f>SUM(D48,D39,D28)</f>
        <v>20460</v>
      </c>
    </row>
    <row r="52" spans="1:4" ht="15.75">
      <c r="A52" s="61" t="s">
        <v>69</v>
      </c>
      <c r="B52" s="59">
        <v>-17007</v>
      </c>
      <c r="D52" s="59">
        <v>-3819</v>
      </c>
    </row>
    <row r="54" spans="1:4" ht="15.75">
      <c r="A54" s="61" t="s">
        <v>70</v>
      </c>
      <c r="B54" s="68">
        <f>SUM(B50:B53)</f>
        <v>2802</v>
      </c>
      <c r="D54" s="68">
        <f>SUM(D50:D53)</f>
        <v>16641</v>
      </c>
    </row>
    <row r="57" ht="15.75">
      <c r="A57" s="61" t="s">
        <v>71</v>
      </c>
    </row>
    <row r="58" spans="1:4" ht="15.75">
      <c r="A58" s="59" t="s">
        <v>72</v>
      </c>
      <c r="B58" s="59">
        <f>CFP!C31</f>
        <v>33281</v>
      </c>
      <c r="D58" s="59">
        <v>30909</v>
      </c>
    </row>
    <row r="59" spans="1:4" ht="15.75">
      <c r="A59" s="59" t="s">
        <v>82</v>
      </c>
      <c r="B59" s="59">
        <f>CFP!C30</f>
        <v>5669</v>
      </c>
      <c r="D59" s="59">
        <v>6070</v>
      </c>
    </row>
    <row r="60" spans="1:4" ht="15.75">
      <c r="A60" s="59" t="s">
        <v>73</v>
      </c>
      <c r="B60" s="65">
        <v>-31261</v>
      </c>
      <c r="D60" s="65">
        <v>-14282</v>
      </c>
    </row>
    <row r="61" spans="2:4" ht="15.75">
      <c r="B61" s="66">
        <f>SUM(B58:B60)</f>
        <v>7689</v>
      </c>
      <c r="C61" s="66"/>
      <c r="D61" s="66">
        <f>SUM(D58:D60)</f>
        <v>22697</v>
      </c>
    </row>
    <row r="62" spans="1:4" ht="15.75">
      <c r="A62" s="59" t="s">
        <v>83</v>
      </c>
      <c r="B62" s="66">
        <v>-4887</v>
      </c>
      <c r="D62" s="66">
        <v>-6056</v>
      </c>
    </row>
    <row r="63" spans="2:4" ht="16.5" thickBot="1">
      <c r="B63" s="69">
        <f>SUM(B61:B62)</f>
        <v>2802</v>
      </c>
      <c r="D63" s="69">
        <f>SUM(D61:D62)</f>
        <v>16641</v>
      </c>
    </row>
    <row r="64" spans="2:4" ht="16.5" thickTop="1">
      <c r="B64" s="59">
        <f>B54-B63</f>
        <v>0</v>
      </c>
      <c r="D64" s="59">
        <f>D54-D63</f>
        <v>0</v>
      </c>
    </row>
  </sheetData>
  <sheetProtection/>
  <printOptions/>
  <pageMargins left="0.75" right="0.75" top="0.44" bottom="0.47" header="0.17" footer="0.17"/>
  <pageSetup fitToHeight="1" fitToWidth="1" horizontalDpi="600" verticalDpi="600" orientation="portrait" paperSize="9" scale="74" r:id="rId2"/>
  <headerFooter alignWithMargins="0">
    <oddFooter>&amp;R&amp;14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Loo</cp:lastModifiedBy>
  <cp:lastPrinted>2010-11-26T08:56:16Z</cp:lastPrinted>
  <dcterms:created xsi:type="dcterms:W3CDTF">2008-10-15T08:57:26Z</dcterms:created>
  <dcterms:modified xsi:type="dcterms:W3CDTF">2010-11-26T08:56:21Z</dcterms:modified>
  <cp:category/>
  <cp:version/>
  <cp:contentType/>
  <cp:contentStatus/>
</cp:coreProperties>
</file>